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xr:revisionPtr revIDLastSave="0" documentId="13_ncr:1_{39C5D379-65A0-4CD0-9563-6D33A62DCD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" sheetId="13" r:id="rId1"/>
    <sheet name="2023" sheetId="12" r:id="rId2"/>
    <sheet name="2022" sheetId="11" r:id="rId3"/>
    <sheet name="2021" sheetId="10" r:id="rId4"/>
    <sheet name="2020" sheetId="8" r:id="rId5"/>
    <sheet name="2019" sheetId="7" r:id="rId6"/>
    <sheet name="2018" sheetId="6" r:id="rId7"/>
    <sheet name="2017" sheetId="4" r:id="rId8"/>
    <sheet name="2016" sheetId="3" r:id="rId9"/>
    <sheet name="2015" sheetId="2" r:id="rId10"/>
    <sheet name="2014" sheetId="1" r:id="rId11"/>
    <sheet name="Définitions" sheetId="9" r:id="rId12"/>
  </sheets>
  <definedNames>
    <definedName name="_xlnm.Print_Area" localSheetId="10">'2014'!$A$1:$G$24</definedName>
    <definedName name="_xlnm.Print_Area" localSheetId="9">'2015'!$A$1:$G$24</definedName>
    <definedName name="_xlnm.Print_Area" localSheetId="8">'2016'!$A$1:$G$24</definedName>
    <definedName name="_xlnm.Print_Area" localSheetId="7">'2017'!$A$1:$G$24</definedName>
    <definedName name="_xlnm.Print_Area" localSheetId="6">'2018'!$A$1:$G$24</definedName>
    <definedName name="_xlnm.Print_Area" localSheetId="5">'2019'!$A$1:$G$24</definedName>
    <definedName name="_xlnm.Print_Area" localSheetId="4">'2020'!$A$1:$G$24</definedName>
    <definedName name="_xlnm.Print_Area" localSheetId="3">'2021'!$A$1:$G$24</definedName>
    <definedName name="_xlnm.Print_Area" localSheetId="2">'2022'!$A$1:$G$24</definedName>
    <definedName name="_xlnm.Print_Area" localSheetId="1">'2023'!$A$1:$G$24</definedName>
    <definedName name="_xlnm.Print_Area" localSheetId="0">'2024'!$A$1:$G$24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3" l="1"/>
  <c r="F12" i="13"/>
  <c r="F11" i="13"/>
  <c r="F10" i="13"/>
  <c r="C15" i="13"/>
  <c r="C14" i="13"/>
  <c r="C13" i="13"/>
  <c r="C12" i="13"/>
  <c r="C11" i="13"/>
  <c r="C10" i="13"/>
  <c r="E15" i="13" l="1"/>
  <c r="F15" i="13" s="1"/>
  <c r="F14" i="12" l="1"/>
  <c r="F12" i="12"/>
  <c r="F11" i="12"/>
  <c r="F10" i="12"/>
  <c r="C14" i="12"/>
  <c r="C13" i="12"/>
  <c r="C12" i="12"/>
  <c r="C11" i="12"/>
  <c r="C10" i="12"/>
  <c r="E15" i="12" l="1"/>
  <c r="F15" i="12" s="1"/>
  <c r="B15" i="12"/>
  <c r="C15" i="12" s="1"/>
  <c r="F14" i="11" l="1"/>
  <c r="F12" i="11"/>
  <c r="F11" i="11"/>
  <c r="F10" i="11"/>
  <c r="C14" i="11"/>
  <c r="C13" i="11"/>
  <c r="C12" i="11"/>
  <c r="C11" i="11"/>
  <c r="C10" i="11"/>
  <c r="E15" i="11" l="1"/>
  <c r="F15" i="11" s="1"/>
  <c r="B15" i="11"/>
  <c r="C15" i="11" s="1"/>
  <c r="F14" i="10" l="1"/>
  <c r="F12" i="10"/>
  <c r="F11" i="10"/>
  <c r="F10" i="10"/>
  <c r="B15" i="10"/>
  <c r="C15" i="10" s="1"/>
  <c r="C14" i="10"/>
  <c r="C13" i="10"/>
  <c r="C12" i="10"/>
  <c r="C11" i="10"/>
  <c r="C10" i="10"/>
  <c r="E15" i="10"/>
  <c r="F15" i="10" s="1"/>
  <c r="E14" i="8"/>
  <c r="E10" i="8"/>
  <c r="E14" i="7"/>
  <c r="E10" i="7"/>
  <c r="F10" i="7" s="1"/>
  <c r="E14" i="6"/>
  <c r="E10" i="6"/>
  <c r="E15" i="6" s="1"/>
  <c r="F15" i="6" s="1"/>
  <c r="E14" i="4"/>
  <c r="E10" i="4"/>
  <c r="E15" i="4" s="1"/>
  <c r="F15" i="4" s="1"/>
  <c r="F14" i="8"/>
  <c r="F12" i="8"/>
  <c r="F11" i="8"/>
  <c r="F10" i="8"/>
  <c r="C14" i="8"/>
  <c r="C13" i="8"/>
  <c r="C12" i="8"/>
  <c r="C11" i="8"/>
  <c r="C10" i="8"/>
  <c r="E15" i="8"/>
  <c r="F15" i="8"/>
  <c r="B15" i="8"/>
  <c r="C15" i="8" s="1"/>
  <c r="F14" i="7"/>
  <c r="F12" i="7"/>
  <c r="F11" i="7"/>
  <c r="C14" i="7"/>
  <c r="C13" i="7"/>
  <c r="C12" i="7"/>
  <c r="C11" i="7"/>
  <c r="C10" i="7"/>
  <c r="F11" i="2"/>
  <c r="F12" i="2"/>
  <c r="F14" i="2"/>
  <c r="F10" i="2"/>
  <c r="C11" i="2"/>
  <c r="C12" i="2"/>
  <c r="C13" i="2"/>
  <c r="C14" i="2"/>
  <c r="C10" i="2"/>
  <c r="F12" i="1"/>
  <c r="C12" i="1"/>
  <c r="C15" i="1" s="1"/>
  <c r="E15" i="2"/>
  <c r="F15" i="2" s="1"/>
  <c r="B15" i="2"/>
  <c r="C15" i="2" s="1"/>
  <c r="F12" i="3"/>
  <c r="C12" i="3"/>
  <c r="F12" i="4"/>
  <c r="C12" i="4"/>
  <c r="F12" i="6"/>
  <c r="C12" i="6"/>
  <c r="E15" i="7"/>
  <c r="F15" i="7"/>
  <c r="B15" i="7"/>
  <c r="C15" i="7" s="1"/>
  <c r="F14" i="6"/>
  <c r="F11" i="6"/>
  <c r="F10" i="6"/>
  <c r="C14" i="6"/>
  <c r="C13" i="6"/>
  <c r="C11" i="6"/>
  <c r="C10" i="6"/>
  <c r="B15" i="6"/>
  <c r="C15" i="6"/>
  <c r="F14" i="4"/>
  <c r="F11" i="4"/>
  <c r="F10" i="4"/>
  <c r="C14" i="4"/>
  <c r="C13" i="4"/>
  <c r="C11" i="4"/>
  <c r="C10" i="4"/>
  <c r="B15" i="4"/>
  <c r="C15" i="4"/>
  <c r="B15" i="3"/>
  <c r="F15" i="3"/>
  <c r="F14" i="3"/>
  <c r="F11" i="3"/>
  <c r="F10" i="3"/>
  <c r="C15" i="3"/>
  <c r="C11" i="3"/>
  <c r="C13" i="3"/>
  <c r="C14" i="3"/>
  <c r="C10" i="3"/>
  <c r="F11" i="1"/>
  <c r="F13" i="1"/>
  <c r="F14" i="1"/>
  <c r="F10" i="1"/>
  <c r="E15" i="1"/>
  <c r="F15" i="1"/>
  <c r="B15" i="1"/>
  <c r="C14" i="1"/>
  <c r="C13" i="1"/>
  <c r="C11" i="1"/>
  <c r="C10" i="1"/>
</calcChain>
</file>

<file path=xl/sharedStrings.xml><?xml version="1.0" encoding="utf-8"?>
<sst xmlns="http://schemas.openxmlformats.org/spreadsheetml/2006/main" count="270" uniqueCount="46">
  <si>
    <t>Communes</t>
  </si>
  <si>
    <t>Aucune subvention</t>
  </si>
  <si>
    <t>Total</t>
  </si>
  <si>
    <t>Observatoire cantonal de la petite enfance / SRED</t>
  </si>
  <si>
    <t>Entreprises</t>
  </si>
  <si>
    <t>Taux d'offre</t>
  </si>
  <si>
    <t>Accueil collectif préscolaire</t>
  </si>
  <si>
    <t>Source : OCPE/SRED - Relevé statistique auprès des structures d'accueil de la petite enfance (décembre 2015); Office cantonal de la population et des migrations</t>
  </si>
  <si>
    <t>Source : OCPE/SRED - Relevé statistique auprès des structures d'accueil de la petite enfance (octobre 2014); Office cantonal de la population et des migrations</t>
  </si>
  <si>
    <t>Source : OCPE/SRED - Relevé statistique auprès des structures d'accueil de la petite enfance (décembre 2016); Office cantonal de la statistique</t>
  </si>
  <si>
    <t>Source : OCPE/SRED - Relevé statistique auprès des structures d'accueil de la petite enfance (décembre 2017); Office cantonal de la statistique</t>
  </si>
  <si>
    <t>Observatoire cantonal de la petite enfance - OCPE</t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</si>
  <si>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Pour les prestations élargies, le nombre de places est exprimé en equivalent temps plein.</t>
    </r>
  </si>
  <si>
    <r>
      <rPr>
        <vertAlign val="superscript"/>
        <sz val="8"/>
        <rFont val="Arial Narrow"/>
        <family val="2"/>
      </rPr>
      <t>(3)</t>
    </r>
    <r>
      <rPr>
        <sz val="8"/>
        <rFont val="Arial Narrow"/>
        <family val="2"/>
      </rPr>
      <t xml:space="preserve"> Etablissements de droit public (loi 10679) et sociétés anonymes de droit public.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</si>
  <si>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2017</t>
    </r>
  </si>
  <si>
    <t>Prestations élargies 
(PE)</t>
  </si>
  <si>
    <t>Prestations restreintes
(PR)</t>
  </si>
  <si>
    <r>
      <t xml:space="preserve">N places </t>
    </r>
    <r>
      <rPr>
        <b/>
        <vertAlign val="superscript"/>
        <sz val="9"/>
        <rFont val="Arial Narrow"/>
        <family val="2"/>
      </rPr>
      <t>(2)</t>
    </r>
  </si>
  <si>
    <r>
      <t xml:space="preserve">Institutions de droit public </t>
    </r>
    <r>
      <rPr>
        <vertAlign val="superscript"/>
        <sz val="9"/>
        <rFont val="Arial Narrow"/>
        <family val="2"/>
      </rPr>
      <t>(3)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</si>
  <si>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2016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</si>
  <si>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2015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</si>
  <si>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2014</t>
    </r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</si>
  <si>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2018</t>
    </r>
  </si>
  <si>
    <t>Source : OCPE/SRED - Relevé statistique auprès des structures d'accueil de la petite enfance (décembre 2018); Office cantonal de la statistique</t>
  </si>
  <si>
    <t xml:space="preserve"> Pour les prestations restreintes, le nombre de places correspond au nombre de places maximum sur une demi-journée.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</si>
  <si>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Le taux d'offre est calculé en rapportant le nombre de places au nombre d'enfants résidents d'âge préscolaire</t>
    </r>
  </si>
  <si>
    <t>(enfants âgés de moins de 4 ans révolus au 31 juillet, sans les enfants âgés de 0 à 4 mois [congé maternité]).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</si>
  <si>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2019</t>
    </r>
  </si>
  <si>
    <t>Source : OCPE/SRED - Relevé statistique auprès des structures d'accueil de la petite enfance (novembre 2019); Office cantonal de la statistique</t>
  </si>
  <si>
    <t>Organisations internationales</t>
  </si>
  <si>
    <t>-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</si>
  <si>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2020</t>
    </r>
  </si>
  <si>
    <t>Source : OCPE/SRED - Relevé statistique auprès des structures d'accueil de la petite enfance (novembre 2020); Office cantonal de la statistique</t>
  </si>
  <si>
    <t>Date de mise à jour: mars 2022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</si>
  <si>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2021</t>
    </r>
  </si>
  <si>
    <t>Source : OCPE/SRED - Relevé statistique auprès des structures d'accueil de la petite enfance (novembre 2021); Office cantonal de la statistique</t>
  </si>
  <si>
    <t>Date de mise à jour : août 2022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</si>
  <si>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2022</t>
    </r>
  </si>
  <si>
    <t>Source : OCPE/SRED - Relevé statistique auprès des structures d'accueil de la petite enfance (novembre 2022); Office cantonal de la statistique</t>
  </si>
  <si>
    <t>Source : OCPE/SRED - Relevé statistique auprès des structures d'accueil de la petite enfance (novembre 2023);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</si>
  <si>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2023</t>
    </r>
  </si>
  <si>
    <t>T15.01.1.02</t>
  </si>
  <si>
    <t>Source : OCPE/SRED - Relevé statistique auprès des structures d'accueil de la petite enfance (novembre 2024); Office cantonal de la statistique</t>
  </si>
  <si>
    <r>
      <t xml:space="preserve">Taux d'offre </t>
    </r>
    <r>
      <rPr>
        <b/>
        <vertAlign val="superscript"/>
        <sz val="10"/>
        <rFont val="Arial Narrow"/>
        <family val="2"/>
      </rPr>
      <t>(1)</t>
    </r>
    <r>
      <rPr>
        <b/>
        <sz val="10"/>
        <rFont val="Arial Narrow"/>
        <family val="2"/>
      </rPr>
      <t xml:space="preserve"> en places d'accueil collectif, selon les sources de financement, 2024</t>
    </r>
  </si>
  <si>
    <t>Entreprises et autres</t>
  </si>
  <si>
    <t>Données publiées le 01/04/2025 - Données révisées en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</si>
</sst>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0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"/>
      <family val="2"/>
    </font>
    <font>
      <b/>
      <sz val="9"/>
      <name val="Arial Narrow"/>
      <family val="2"/>
    </font>
    <font>
      <b/>
      <vertAlign val="superscript"/>
      <sz val="9"/>
      <name val="Arial Narrow"/>
      <family val="2"/>
    </font>
    <font>
      <b/>
      <sz val="9"/>
      <color rgb="FFFF0000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8"/>
      <name val="Arial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11"/>
      <color theme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/>
    <xf numFmtId="0" fontId="2" fillId="0" borderId="0" xfId="0" applyFont="1" applyFill="1" applyAlignment="1"/>
    <xf numFmtId="0" fontId="4" fillId="0" borderId="0" xfId="0" applyFont="1"/>
    <xf numFmtId="0" fontId="5" fillId="0" borderId="0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horizontal="right" vertical="center" wrapText="1"/>
    </xf>
    <xf numFmtId="0" fontId="8" fillId="0" borderId="0" xfId="0" applyFont="1" applyBorder="1"/>
    <xf numFmtId="0" fontId="9" fillId="0" borderId="0" xfId="0" applyFont="1" applyBorder="1" applyAlignment="1">
      <alignment horizontal="left" vertical="center" wrapText="1"/>
    </xf>
    <xf numFmtId="3" fontId="9" fillId="0" borderId="0" xfId="1" applyNumberFormat="1" applyFont="1" applyBorder="1" applyAlignment="1">
      <alignment horizontal="right" vertical="center" wrapText="1"/>
    </xf>
    <xf numFmtId="3" fontId="9" fillId="0" borderId="0" xfId="1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vertical="center"/>
    </xf>
    <xf numFmtId="0" fontId="5" fillId="4" borderId="0" xfId="0" applyFont="1" applyFill="1" applyBorder="1" applyAlignment="1">
      <alignment horizontal="left" vertical="center" wrapText="1"/>
    </xf>
    <xf numFmtId="3" fontId="5" fillId="4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9" fontId="5" fillId="0" borderId="0" xfId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1" fillId="0" borderId="0" xfId="2" quotePrefix="1" applyFont="1" applyFill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164" fontId="13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Fill="1"/>
    <xf numFmtId="0" fontId="14" fillId="0" borderId="0" xfId="0" applyFont="1"/>
    <xf numFmtId="0" fontId="16" fillId="0" borderId="0" xfId="0" applyFont="1" applyFill="1"/>
    <xf numFmtId="0" fontId="17" fillId="0" borderId="0" xfId="0" applyFont="1" applyFill="1"/>
    <xf numFmtId="0" fontId="17" fillId="0" borderId="0" xfId="0" applyFont="1" applyFill="1" applyBorder="1"/>
    <xf numFmtId="0" fontId="17" fillId="0" borderId="0" xfId="0" applyFont="1" applyFill="1" applyBorder="1" applyAlignment="1">
      <alignment horizontal="right"/>
    </xf>
    <xf numFmtId="0" fontId="5" fillId="3" borderId="0" xfId="2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right" vertical="center" wrapText="1"/>
    </xf>
    <xf numFmtId="9" fontId="9" fillId="0" borderId="0" xfId="3" applyFont="1" applyFill="1" applyBorder="1" applyAlignment="1">
      <alignment horizontal="right" vertical="center" wrapText="1"/>
    </xf>
    <xf numFmtId="165" fontId="9" fillId="0" borderId="0" xfId="3" applyNumberFormat="1" applyFont="1" applyFill="1" applyBorder="1" applyAlignment="1">
      <alignment horizontal="right" vertical="center" wrapText="1"/>
    </xf>
    <xf numFmtId="0" fontId="11" fillId="0" borderId="0" xfId="2" quotePrefix="1" applyFont="1" applyAlignment="1">
      <alignment vertical="center"/>
    </xf>
    <xf numFmtId="0" fontId="11" fillId="0" borderId="0" xfId="2" applyFont="1" applyAlignment="1">
      <alignment vertical="center"/>
    </xf>
    <xf numFmtId="0" fontId="2" fillId="0" borderId="0" xfId="2" applyFont="1" applyAlignment="1"/>
    <xf numFmtId="0" fontId="19" fillId="0" borderId="0" xfId="0" applyFont="1"/>
    <xf numFmtId="0" fontId="18" fillId="0" borderId="1" xfId="0" applyFont="1" applyFill="1" applyBorder="1"/>
    <xf numFmtId="0" fontId="17" fillId="0" borderId="1" xfId="0" applyFont="1" applyFill="1" applyBorder="1"/>
    <xf numFmtId="0" fontId="18" fillId="0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9" fillId="0" borderId="1" xfId="0" applyFont="1" applyBorder="1"/>
    <xf numFmtId="0" fontId="11" fillId="0" borderId="1" xfId="0" applyFont="1" applyBorder="1" applyAlignment="1">
      <alignment horizontal="right"/>
    </xf>
    <xf numFmtId="165" fontId="9" fillId="0" borderId="0" xfId="5" applyNumberFormat="1" applyFont="1" applyFill="1" applyBorder="1" applyAlignment="1">
      <alignment horizontal="right" vertical="center" wrapText="1"/>
    </xf>
    <xf numFmtId="165" fontId="5" fillId="4" borderId="0" xfId="3" applyNumberFormat="1" applyFont="1" applyFill="1" applyBorder="1" applyAlignment="1">
      <alignment horizontal="right" vertical="center" wrapText="1"/>
    </xf>
    <xf numFmtId="164" fontId="8" fillId="0" borderId="0" xfId="0" applyNumberFormat="1" applyFont="1" applyBorder="1" applyAlignment="1">
      <alignment vertical="center"/>
    </xf>
    <xf numFmtId="0" fontId="0" fillId="0" borderId="0" xfId="0" applyFont="1"/>
    <xf numFmtId="0" fontId="9" fillId="0" borderId="0" xfId="0" applyFont="1"/>
    <xf numFmtId="0" fontId="11" fillId="0" borderId="0" xfId="0" quotePrefix="1" applyFont="1" applyAlignment="1">
      <alignment vertical="center"/>
    </xf>
    <xf numFmtId="165" fontId="8" fillId="0" borderId="0" xfId="5" applyNumberFormat="1" applyFont="1" applyBorder="1" applyAlignment="1">
      <alignment vertical="center"/>
    </xf>
    <xf numFmtId="4" fontId="8" fillId="0" borderId="0" xfId="0" applyNumberFormat="1" applyFont="1" applyBorder="1" applyAlignment="1">
      <alignment vertical="center"/>
    </xf>
    <xf numFmtId="9" fontId="8" fillId="0" borderId="0" xfId="5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5" fillId="2" borderId="0" xfId="2" applyFont="1" applyFill="1" applyBorder="1" applyAlignment="1">
      <alignment horizontal="right" vertical="center" wrapText="1"/>
    </xf>
  </cellXfs>
  <cellStyles count="6">
    <cellStyle name="Normal" xfId="0" builtinId="0"/>
    <cellStyle name="Normal 2" xfId="2" xr:uid="{00000000-0005-0000-0000-000001000000}"/>
    <cellStyle name="Pourcentage" xfId="5" builtinId="5"/>
    <cellStyle name="Pourcentage 2" xfId="3" xr:uid="{00000000-0005-0000-0000-000003000000}"/>
    <cellStyle name="Pourcentage 2 2" xfId="1" xr:uid="{00000000-0005-0000-0000-000004000000}"/>
    <cellStyle name="Standard_tab_uhstud_01_02_makro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1524000</xdr:colOff>
      <xdr:row>0</xdr:row>
      <xdr:rowOff>47625</xdr:rowOff>
    </xdr:from>
    <xdr:to>
      <xdr:col>6</xdr:col>
      <xdr:colOff>2295160</xdr:colOff>
      <xdr:row>2</xdr:row>
      <xdr:rowOff>126422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4762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1524000</xdr:colOff>
      <xdr:row>0</xdr:row>
      <xdr:rowOff>38100</xdr:rowOff>
    </xdr:from>
    <xdr:to>
      <xdr:col>6</xdr:col>
      <xdr:colOff>2295160</xdr:colOff>
      <xdr:row>2</xdr:row>
      <xdr:rowOff>116897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38100"/>
          <a:ext cx="771160" cy="436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2" name="Picture 2" descr="logo stat-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1533525</xdr:colOff>
      <xdr:row>0</xdr:row>
      <xdr:rowOff>38100</xdr:rowOff>
    </xdr:from>
    <xdr:to>
      <xdr:col>6</xdr:col>
      <xdr:colOff>2304685</xdr:colOff>
      <xdr:row>2</xdr:row>
      <xdr:rowOff>116897</xdr:rowOff>
    </xdr:to>
    <xdr:pic>
      <xdr:nvPicPr>
        <xdr:cNvPr id="3" name="Picture 2" descr="logo stat-ge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0"/>
  <sheetViews>
    <sheetView tabSelected="1" zoomScaleNormal="100" workbookViewId="0"/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12" ht="14.4" x14ac:dyDescent="0.3">
      <c r="A2" s="28" t="s">
        <v>3</v>
      </c>
      <c r="B2" s="29"/>
      <c r="C2" s="29"/>
      <c r="D2" s="29"/>
      <c r="E2" s="29"/>
      <c r="F2" s="29"/>
      <c r="G2" s="29"/>
    </row>
    <row r="3" spans="1:12" ht="14.4" x14ac:dyDescent="0.3">
      <c r="A3" s="28"/>
      <c r="B3" s="29"/>
      <c r="C3" s="29"/>
      <c r="D3" s="29"/>
      <c r="E3" s="29"/>
      <c r="F3" s="29"/>
      <c r="G3" s="29"/>
    </row>
    <row r="4" spans="1:12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2" ht="14.4" x14ac:dyDescent="0.3">
      <c r="A5" s="30"/>
      <c r="B5" s="30"/>
      <c r="C5" s="30"/>
      <c r="D5" s="30"/>
      <c r="E5" s="30"/>
      <c r="F5" s="30"/>
      <c r="G5" s="31"/>
    </row>
    <row r="6" spans="1:12" s="3" customFormat="1" ht="15.6" x14ac:dyDescent="0.3">
      <c r="A6" s="38" t="s">
        <v>43</v>
      </c>
      <c r="B6" s="1"/>
      <c r="C6" s="1"/>
      <c r="D6" s="2"/>
      <c r="E6" s="1"/>
      <c r="F6" s="1"/>
      <c r="G6" s="2"/>
      <c r="H6" s="1"/>
    </row>
    <row r="8" spans="1:12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12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2" s="11" customFormat="1" ht="18" customHeight="1" x14ac:dyDescent="0.25">
      <c r="A10" s="8" t="s">
        <v>0</v>
      </c>
      <c r="B10" s="9">
        <v>7220</v>
      </c>
      <c r="C10" s="35">
        <f t="shared" ref="C10:C15" si="0">B10/20359</f>
        <v>0.35463431406257673</v>
      </c>
      <c r="D10" s="34"/>
      <c r="E10" s="9">
        <v>1574</v>
      </c>
      <c r="F10" s="35">
        <f>E10/20359</f>
        <v>7.7312245198683627E-2</v>
      </c>
      <c r="G10" s="10"/>
      <c r="H10" s="54"/>
      <c r="I10" s="54"/>
      <c r="J10" s="54"/>
      <c r="K10" s="54"/>
      <c r="L10" s="54"/>
    </row>
    <row r="11" spans="1:12" s="11" customFormat="1" ht="18" customHeight="1" x14ac:dyDescent="0.25">
      <c r="A11" s="8" t="s">
        <v>18</v>
      </c>
      <c r="B11" s="9">
        <v>295.38</v>
      </c>
      <c r="C11" s="35">
        <f t="shared" si="0"/>
        <v>1.4508571147895279E-2</v>
      </c>
      <c r="D11" s="34"/>
      <c r="E11" s="9">
        <v>19</v>
      </c>
      <c r="F11" s="35">
        <f>E11/20359</f>
        <v>9.332481949015178E-4</v>
      </c>
      <c r="G11" s="46"/>
      <c r="H11" s="54"/>
      <c r="I11" s="54"/>
      <c r="J11" s="54"/>
      <c r="K11" s="54"/>
      <c r="L11" s="54"/>
    </row>
    <row r="12" spans="1:12" s="11" customFormat="1" ht="18" customHeight="1" x14ac:dyDescent="0.25">
      <c r="A12" s="8" t="s">
        <v>29</v>
      </c>
      <c r="B12" s="9">
        <v>71.17</v>
      </c>
      <c r="C12" s="35">
        <f t="shared" si="0"/>
        <v>3.4957512647968958E-3</v>
      </c>
      <c r="D12" s="34"/>
      <c r="E12" s="10">
        <v>33</v>
      </c>
      <c r="F12" s="35">
        <f>E12/20359</f>
        <v>1.620904759565794E-3</v>
      </c>
      <c r="G12" s="10"/>
      <c r="H12" s="54"/>
      <c r="I12" s="54"/>
      <c r="J12" s="54"/>
      <c r="K12" s="54"/>
      <c r="L12" s="54"/>
    </row>
    <row r="13" spans="1:12" s="11" customFormat="1" ht="18" customHeight="1" x14ac:dyDescent="0.25">
      <c r="A13" s="8" t="s">
        <v>44</v>
      </c>
      <c r="B13" s="9">
        <v>246</v>
      </c>
      <c r="C13" s="35">
        <f t="shared" si="0"/>
        <v>1.2083108207672283E-2</v>
      </c>
      <c r="D13" s="34"/>
      <c r="E13" s="9" t="s">
        <v>30</v>
      </c>
      <c r="F13" s="35" t="s">
        <v>30</v>
      </c>
      <c r="G13" s="10"/>
      <c r="H13" s="54"/>
      <c r="I13" s="54"/>
      <c r="J13" s="54"/>
      <c r="K13" s="54"/>
      <c r="L13" s="54"/>
    </row>
    <row r="14" spans="1:12" s="11" customFormat="1" ht="18" customHeight="1" x14ac:dyDescent="0.25">
      <c r="A14" s="8" t="s">
        <v>1</v>
      </c>
      <c r="B14" s="9">
        <v>432</v>
      </c>
      <c r="C14" s="35">
        <f t="shared" si="0"/>
        <v>2.1219116852497666E-2</v>
      </c>
      <c r="D14" s="34"/>
      <c r="E14" s="9">
        <v>424</v>
      </c>
      <c r="F14" s="35">
        <f>E14/20359</f>
        <v>2.0826170244118081E-2</v>
      </c>
      <c r="G14" s="10"/>
      <c r="H14" s="54"/>
      <c r="I14" s="54"/>
      <c r="J14" s="54"/>
      <c r="K14" s="54"/>
      <c r="L14" s="54"/>
    </row>
    <row r="15" spans="1:12" s="11" customFormat="1" ht="18" customHeight="1" x14ac:dyDescent="0.25">
      <c r="A15" s="12" t="s">
        <v>2</v>
      </c>
      <c r="B15" s="13">
        <v>8264</v>
      </c>
      <c r="C15" s="47">
        <f t="shared" si="0"/>
        <v>0.40591384645611278</v>
      </c>
      <c r="D15" s="14"/>
      <c r="E15" s="13">
        <f>SUM(E10:E14)</f>
        <v>2050</v>
      </c>
      <c r="F15" s="47">
        <f>E15/20359</f>
        <v>0.10069256839726902</v>
      </c>
      <c r="G15" s="10"/>
      <c r="H15" s="54"/>
      <c r="I15" s="54"/>
      <c r="J15" s="54"/>
      <c r="K15" s="54"/>
      <c r="L15" s="54"/>
    </row>
    <row r="16" spans="1:12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42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45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24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ht="14.4" x14ac:dyDescent="0.3">
      <c r="A2" s="28" t="s">
        <v>3</v>
      </c>
      <c r="B2" s="29"/>
      <c r="C2" s="29"/>
      <c r="D2" s="29"/>
      <c r="E2" s="29"/>
      <c r="F2" s="29"/>
      <c r="G2" s="29"/>
    </row>
    <row r="3" spans="1:11" ht="14.4" x14ac:dyDescent="0.3">
      <c r="A3" s="28"/>
      <c r="B3" s="29"/>
      <c r="C3" s="29"/>
      <c r="D3" s="29"/>
      <c r="E3" s="29"/>
      <c r="F3" s="29"/>
      <c r="G3" s="29"/>
    </row>
    <row r="4" spans="1:11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ht="14.4" x14ac:dyDescent="0.3">
      <c r="A5" s="30"/>
      <c r="B5" s="30"/>
      <c r="C5" s="30"/>
      <c r="D5" s="30"/>
      <c r="E5" s="30"/>
      <c r="F5" s="30"/>
      <c r="G5" s="31"/>
    </row>
    <row r="6" spans="1:11" s="3" customFormat="1" ht="15.6" x14ac:dyDescent="0.3">
      <c r="A6" s="38" t="s">
        <v>20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11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5185.5</v>
      </c>
      <c r="C10" s="35">
        <f>B10/20865</f>
        <v>0.24852624011502517</v>
      </c>
      <c r="D10" s="34"/>
      <c r="E10" s="9">
        <v>1538.3</v>
      </c>
      <c r="F10" s="35">
        <f>E10/20865</f>
        <v>7.3726335969326623E-2</v>
      </c>
      <c r="G10" s="10"/>
      <c r="H10" s="52"/>
    </row>
    <row r="11" spans="1:11" s="11" customFormat="1" ht="18" customHeight="1" x14ac:dyDescent="0.25">
      <c r="A11" s="8" t="s">
        <v>18</v>
      </c>
      <c r="B11" s="9">
        <v>300.5</v>
      </c>
      <c r="C11" s="35">
        <f t="shared" ref="C11:C15" si="0">B11/20865</f>
        <v>1.4402108794632159E-2</v>
      </c>
      <c r="D11" s="34"/>
      <c r="E11" s="9">
        <v>12</v>
      </c>
      <c r="F11" s="35">
        <f t="shared" ref="F11:F15" si="1">E11/20865</f>
        <v>5.7512580877066861E-4</v>
      </c>
      <c r="G11" s="46"/>
      <c r="H11" s="52"/>
    </row>
    <row r="12" spans="1:11" s="11" customFormat="1" ht="18" customHeight="1" x14ac:dyDescent="0.25">
      <c r="A12" s="8" t="s">
        <v>29</v>
      </c>
      <c r="B12" s="9">
        <v>70</v>
      </c>
      <c r="C12" s="35">
        <f t="shared" si="0"/>
        <v>3.3549005511622335E-3</v>
      </c>
      <c r="D12" s="34"/>
      <c r="E12" s="9">
        <v>80</v>
      </c>
      <c r="F12" s="35">
        <f t="shared" si="1"/>
        <v>3.8341720584711241E-3</v>
      </c>
      <c r="G12" s="46"/>
      <c r="H12" s="52"/>
    </row>
    <row r="13" spans="1:11" s="11" customFormat="1" ht="18" customHeight="1" x14ac:dyDescent="0.25">
      <c r="A13" s="8" t="s">
        <v>4</v>
      </c>
      <c r="B13" s="9">
        <v>211</v>
      </c>
      <c r="C13" s="35">
        <f t="shared" si="0"/>
        <v>1.0112628804217589E-2</v>
      </c>
      <c r="D13" s="34"/>
      <c r="E13" s="9" t="s">
        <v>30</v>
      </c>
      <c r="F13" s="35" t="s">
        <v>30</v>
      </c>
      <c r="G13" s="10"/>
      <c r="H13" s="52"/>
    </row>
    <row r="14" spans="1:11" s="11" customFormat="1" ht="18" customHeight="1" x14ac:dyDescent="0.25">
      <c r="A14" s="8" t="s">
        <v>1</v>
      </c>
      <c r="B14" s="9">
        <v>184</v>
      </c>
      <c r="C14" s="35">
        <f t="shared" si="0"/>
        <v>8.8185957344835853E-3</v>
      </c>
      <c r="D14" s="34"/>
      <c r="E14" s="9">
        <v>445.7</v>
      </c>
      <c r="F14" s="35">
        <f t="shared" si="1"/>
        <v>2.136113108075725E-2</v>
      </c>
      <c r="G14" s="10"/>
      <c r="H14" s="52"/>
    </row>
    <row r="15" spans="1:11" s="11" customFormat="1" ht="18" customHeight="1" x14ac:dyDescent="0.25">
      <c r="A15" s="12" t="s">
        <v>2</v>
      </c>
      <c r="B15" s="13">
        <f>SUM(B10:B14)</f>
        <v>5951</v>
      </c>
      <c r="C15" s="47">
        <f t="shared" si="0"/>
        <v>0.28521447399952071</v>
      </c>
      <c r="D15" s="14"/>
      <c r="E15" s="13">
        <f>SUM(E10:E14)</f>
        <v>2076</v>
      </c>
      <c r="F15" s="47">
        <f t="shared" si="1"/>
        <v>9.9496764917325661E-2</v>
      </c>
      <c r="G15" s="10"/>
      <c r="H15" s="52"/>
    </row>
    <row r="16" spans="1:11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s="21" customFormat="1" ht="10.199999999999999" x14ac:dyDescent="0.25">
      <c r="A20" s="20" t="s">
        <v>24</v>
      </c>
      <c r="C20" s="22"/>
      <c r="D20" s="22"/>
      <c r="E20" s="23"/>
      <c r="F20" s="22"/>
      <c r="G20" s="22"/>
      <c r="H20" s="24"/>
    </row>
    <row r="21" spans="1:8" x14ac:dyDescent="0.25">
      <c r="A21" s="37" t="s">
        <v>13</v>
      </c>
    </row>
    <row r="22" spans="1:8" x14ac:dyDescent="0.25">
      <c r="A22" s="37" t="s">
        <v>7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K24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ht="14.4" x14ac:dyDescent="0.3">
      <c r="A2" s="28" t="s">
        <v>3</v>
      </c>
      <c r="B2" s="29"/>
      <c r="C2" s="29"/>
      <c r="D2" s="29"/>
      <c r="E2" s="29"/>
      <c r="F2" s="29"/>
      <c r="G2" s="29"/>
    </row>
    <row r="3" spans="1:11" ht="14.4" x14ac:dyDescent="0.3">
      <c r="A3" s="28"/>
      <c r="B3" s="29"/>
      <c r="C3" s="29"/>
      <c r="D3" s="29"/>
      <c r="E3" s="29"/>
      <c r="F3" s="29"/>
      <c r="G3" s="29"/>
    </row>
    <row r="4" spans="1:11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ht="14.4" x14ac:dyDescent="0.3">
      <c r="A5" s="30"/>
      <c r="B5" s="30"/>
      <c r="C5" s="30"/>
      <c r="D5" s="30"/>
      <c r="E5" s="30"/>
      <c r="F5" s="30"/>
      <c r="G5" s="31"/>
    </row>
    <row r="6" spans="1:11" s="3" customFormat="1" ht="15.6" x14ac:dyDescent="0.3">
      <c r="A6" s="38" t="s">
        <v>21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11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4738</v>
      </c>
      <c r="C10" s="35">
        <f>B10/20420</f>
        <v>0.23202742409402546</v>
      </c>
      <c r="D10" s="34"/>
      <c r="E10" s="9">
        <v>1524.5</v>
      </c>
      <c r="F10" s="46">
        <f>E10/20420</f>
        <v>7.4657198824681678E-2</v>
      </c>
      <c r="G10" s="46"/>
    </row>
    <row r="11" spans="1:11" s="11" customFormat="1" ht="18" customHeight="1" x14ac:dyDescent="0.25">
      <c r="A11" s="8" t="s">
        <v>18</v>
      </c>
      <c r="B11" s="9">
        <v>345.9</v>
      </c>
      <c r="C11" s="35">
        <f>B11/20420</f>
        <v>1.6939275220372182E-2</v>
      </c>
      <c r="D11" s="34"/>
      <c r="E11" s="9">
        <v>12</v>
      </c>
      <c r="F11" s="46">
        <f t="shared" ref="F11:F15" si="0">E11/20420</f>
        <v>5.8765915768854064E-4</v>
      </c>
      <c r="G11" s="10"/>
    </row>
    <row r="12" spans="1:11" s="11" customFormat="1" ht="18" customHeight="1" x14ac:dyDescent="0.25">
      <c r="A12" s="8" t="s">
        <v>29</v>
      </c>
      <c r="B12" s="9">
        <v>70</v>
      </c>
      <c r="C12" s="35">
        <f>B12/20420</f>
        <v>3.4280117531831538E-3</v>
      </c>
      <c r="D12" s="34"/>
      <c r="E12" s="9">
        <v>81</v>
      </c>
      <c r="F12" s="46">
        <f t="shared" si="0"/>
        <v>3.9666993143976492E-3</v>
      </c>
      <c r="G12" s="10"/>
    </row>
    <row r="13" spans="1:11" s="11" customFormat="1" ht="18" customHeight="1" x14ac:dyDescent="0.25">
      <c r="A13" s="8" t="s">
        <v>4</v>
      </c>
      <c r="B13" s="9">
        <v>130</v>
      </c>
      <c r="C13" s="35">
        <f>B13/20420</f>
        <v>6.3663075416258569E-3</v>
      </c>
      <c r="D13" s="34"/>
      <c r="E13" s="9">
        <v>63</v>
      </c>
      <c r="F13" s="46">
        <f t="shared" si="0"/>
        <v>3.0852105778648386E-3</v>
      </c>
      <c r="G13" s="10"/>
    </row>
    <row r="14" spans="1:11" s="11" customFormat="1" ht="18" customHeight="1" x14ac:dyDescent="0.25">
      <c r="A14" s="8" t="s">
        <v>1</v>
      </c>
      <c r="B14" s="9">
        <v>150</v>
      </c>
      <c r="C14" s="35">
        <f>B14/20420</f>
        <v>7.3457394711067582E-3</v>
      </c>
      <c r="D14" s="34"/>
      <c r="E14" s="9">
        <v>474.5</v>
      </c>
      <c r="F14" s="46">
        <f t="shared" si="0"/>
        <v>2.3237022526934378E-2</v>
      </c>
      <c r="G14" s="10"/>
    </row>
    <row r="15" spans="1:11" s="11" customFormat="1" ht="18" customHeight="1" x14ac:dyDescent="0.25">
      <c r="A15" s="12" t="s">
        <v>2</v>
      </c>
      <c r="B15" s="13">
        <f>SUM(B10:B14)</f>
        <v>5433.9</v>
      </c>
      <c r="C15" s="47">
        <f t="shared" ref="C15:E15" si="1">SUM(C10:C14)</f>
        <v>0.26610675808031342</v>
      </c>
      <c r="D15" s="14"/>
      <c r="E15" s="13">
        <f t="shared" si="1"/>
        <v>2155</v>
      </c>
      <c r="F15" s="47">
        <f t="shared" si="0"/>
        <v>0.10553379040156709</v>
      </c>
      <c r="G15" s="10"/>
    </row>
    <row r="16" spans="1:11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s="21" customFormat="1" ht="10.199999999999999" x14ac:dyDescent="0.25">
      <c r="A20" s="20" t="s">
        <v>24</v>
      </c>
      <c r="C20" s="22"/>
      <c r="D20" s="22"/>
      <c r="E20" s="23"/>
      <c r="F20" s="22"/>
      <c r="G20" s="22"/>
      <c r="H20" s="24"/>
    </row>
    <row r="21" spans="1:8" x14ac:dyDescent="0.25">
      <c r="A21" s="37" t="s">
        <v>13</v>
      </c>
    </row>
    <row r="22" spans="1:8" x14ac:dyDescent="0.25">
      <c r="A22" s="37" t="s">
        <v>8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A2:G24"/>
  <sheetViews>
    <sheetView zoomScaleNormal="100" workbookViewId="0">
      <selection activeCell="G10" sqref="G10"/>
    </sheetView>
  </sheetViews>
  <sheetFormatPr baseColWidth="10" defaultColWidth="11" defaultRowHeight="14.4" x14ac:dyDescent="0.3"/>
  <cols>
    <col min="1" max="1" width="11.8984375" style="50" customWidth="1"/>
    <col min="2" max="2" width="14.3984375" style="50" customWidth="1"/>
    <col min="3" max="3" width="16.09765625" style="50" customWidth="1"/>
    <col min="4" max="4" width="14.3984375" style="50" customWidth="1"/>
    <col min="5" max="5" width="22.5" style="50" customWidth="1"/>
    <col min="6" max="7" width="11.19921875" customWidth="1"/>
    <col min="8" max="16384" width="11" style="50"/>
  </cols>
  <sheetData>
    <row r="2" spans="1:5" s="29" customFormat="1" ht="13.8" x14ac:dyDescent="0.3">
      <c r="A2" s="28" t="s">
        <v>11</v>
      </c>
    </row>
    <row r="3" spans="1:5" s="29" customFormat="1" ht="13.8" x14ac:dyDescent="0.3">
      <c r="A3" s="28"/>
    </row>
    <row r="4" spans="1:5" s="29" customFormat="1" ht="15" thickBot="1" x14ac:dyDescent="0.35">
      <c r="A4" s="40" t="s">
        <v>6</v>
      </c>
      <c r="B4" s="41"/>
      <c r="C4" s="41"/>
      <c r="D4" s="41"/>
      <c r="E4" s="42"/>
    </row>
    <row r="5" spans="1:5" s="29" customFormat="1" ht="14.25" customHeight="1" x14ac:dyDescent="0.3">
      <c r="A5" s="30"/>
      <c r="B5" s="30"/>
      <c r="C5" s="30"/>
      <c r="D5" s="30"/>
      <c r="E5" s="30"/>
    </row>
    <row r="6" spans="1:5" customFormat="1" ht="14.25" customHeight="1" x14ac:dyDescent="0.25"/>
    <row r="7" spans="1:5" s="29" customFormat="1" ht="14.25" customHeight="1" x14ac:dyDescent="0.3">
      <c r="A7" s="30"/>
      <c r="B7" s="30"/>
      <c r="C7" s="30"/>
      <c r="D7" s="30"/>
      <c r="E7" s="30"/>
    </row>
    <row r="8" spans="1:5" s="29" customFormat="1" ht="14.25" customHeight="1" x14ac:dyDescent="0.3">
      <c r="A8" s="30"/>
      <c r="B8" s="30"/>
      <c r="C8" s="30"/>
      <c r="D8" s="30"/>
      <c r="E8" s="30"/>
    </row>
    <row r="9" spans="1:5" s="29" customFormat="1" ht="14.25" customHeight="1" x14ac:dyDescent="0.3">
      <c r="A9" s="30"/>
      <c r="B9" s="30"/>
      <c r="C9" s="30"/>
      <c r="D9" s="30"/>
      <c r="E9" s="30"/>
    </row>
    <row r="10" spans="1:5" s="29" customFormat="1" ht="14.25" customHeight="1" x14ac:dyDescent="0.3">
      <c r="A10" s="30"/>
      <c r="B10" s="30"/>
      <c r="C10" s="30"/>
      <c r="D10" s="30"/>
      <c r="E10" s="30"/>
    </row>
    <row r="11" spans="1:5" s="29" customFormat="1" ht="14.25" customHeight="1" x14ac:dyDescent="0.3">
      <c r="A11" s="30"/>
      <c r="B11" s="30"/>
      <c r="C11" s="30"/>
      <c r="D11" s="30"/>
      <c r="E11" s="30"/>
    </row>
    <row r="12" spans="1:5" s="29" customFormat="1" ht="14.25" customHeight="1" x14ac:dyDescent="0.3">
      <c r="A12" s="30"/>
      <c r="B12" s="30"/>
      <c r="C12" s="30"/>
      <c r="D12" s="30"/>
      <c r="E12" s="30"/>
    </row>
    <row r="13" spans="1:5" s="29" customFormat="1" ht="14.25" customHeight="1" x14ac:dyDescent="0.3">
      <c r="A13" s="30"/>
      <c r="B13" s="30"/>
      <c r="C13" s="30"/>
      <c r="D13" s="30"/>
      <c r="E13" s="30"/>
    </row>
    <row r="14" spans="1:5" s="29" customFormat="1" ht="14.25" customHeight="1" x14ac:dyDescent="0.3">
      <c r="A14" s="30"/>
      <c r="B14" s="30"/>
      <c r="C14" s="30"/>
      <c r="D14" s="30"/>
      <c r="E14" s="30"/>
    </row>
    <row r="15" spans="1:5" s="29" customFormat="1" ht="14.25" customHeight="1" x14ac:dyDescent="0.3">
      <c r="A15" s="30"/>
      <c r="B15" s="30"/>
      <c r="C15" s="30"/>
      <c r="D15" s="30"/>
      <c r="E15" s="30"/>
    </row>
    <row r="16" spans="1:5" s="29" customFormat="1" ht="14.25" customHeight="1" x14ac:dyDescent="0.3">
      <c r="A16" s="30"/>
      <c r="B16" s="30"/>
      <c r="C16" s="30"/>
      <c r="D16" s="30"/>
      <c r="E16" s="30"/>
    </row>
    <row r="17" spans="1:5" s="29" customFormat="1" ht="14.25" customHeight="1" x14ac:dyDescent="0.3">
      <c r="A17" s="30"/>
      <c r="B17" s="30"/>
      <c r="C17" s="30"/>
      <c r="D17" s="30"/>
      <c r="E17" s="30"/>
    </row>
    <row r="18" spans="1:5" s="29" customFormat="1" ht="14.25" customHeight="1" x14ac:dyDescent="0.3">
      <c r="A18" s="30"/>
      <c r="B18" s="30"/>
      <c r="C18" s="30"/>
      <c r="D18" s="30"/>
      <c r="E18" s="30"/>
    </row>
    <row r="19" spans="1:5" s="29" customFormat="1" ht="14.25" customHeight="1" x14ac:dyDescent="0.3">
      <c r="A19" s="30"/>
      <c r="B19" s="30"/>
      <c r="C19" s="30"/>
      <c r="D19" s="30"/>
      <c r="E19" s="30"/>
    </row>
    <row r="20" spans="1:5" s="29" customFormat="1" ht="14.25" customHeight="1" x14ac:dyDescent="0.3">
      <c r="A20" s="30"/>
      <c r="B20" s="30"/>
      <c r="C20" s="30"/>
      <c r="D20" s="30"/>
      <c r="E20" s="30"/>
    </row>
    <row r="21" spans="1:5" s="29" customFormat="1" ht="14.25" customHeight="1" x14ac:dyDescent="0.3">
      <c r="A21" s="30"/>
      <c r="B21" s="30"/>
      <c r="C21" s="30"/>
      <c r="D21" s="30"/>
      <c r="E21" s="30"/>
    </row>
    <row r="22" spans="1:5" s="29" customFormat="1" ht="14.25" customHeight="1" x14ac:dyDescent="0.3">
      <c r="A22" s="30"/>
      <c r="B22" s="30"/>
      <c r="C22" s="30"/>
      <c r="D22" s="30"/>
      <c r="E22" s="30"/>
    </row>
    <row r="23" spans="1:5" s="29" customFormat="1" ht="14.25" customHeight="1" x14ac:dyDescent="0.3">
      <c r="A23" s="30"/>
      <c r="B23" s="30"/>
      <c r="C23" s="30"/>
      <c r="D23" s="30"/>
      <c r="E23" s="30"/>
    </row>
    <row r="24" spans="1:5" customFormat="1" ht="15" thickBot="1" x14ac:dyDescent="0.35">
      <c r="A24" s="43"/>
      <c r="B24" s="44"/>
      <c r="C24" s="44"/>
      <c r="D24" s="44"/>
      <c r="E24" s="45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ht="14.4" x14ac:dyDescent="0.3">
      <c r="A2" s="28" t="s">
        <v>3</v>
      </c>
      <c r="B2" s="29"/>
      <c r="C2" s="29"/>
      <c r="D2" s="29"/>
      <c r="E2" s="29"/>
      <c r="F2" s="29"/>
      <c r="G2" s="29"/>
    </row>
    <row r="3" spans="1:9" ht="14.4" x14ac:dyDescent="0.3">
      <c r="A3" s="28"/>
      <c r="B3" s="29"/>
      <c r="C3" s="29"/>
      <c r="D3" s="29"/>
      <c r="E3" s="29"/>
      <c r="F3" s="29"/>
      <c r="G3" s="29"/>
    </row>
    <row r="4" spans="1:9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ht="14.4" x14ac:dyDescent="0.3">
      <c r="A5" s="30"/>
      <c r="B5" s="30"/>
      <c r="C5" s="30"/>
      <c r="D5" s="30"/>
      <c r="E5" s="30"/>
      <c r="F5" s="30"/>
      <c r="G5" s="31"/>
    </row>
    <row r="6" spans="1:9" s="3" customFormat="1" ht="15.6" x14ac:dyDescent="0.3">
      <c r="A6" s="38" t="s">
        <v>40</v>
      </c>
      <c r="B6" s="1"/>
      <c r="C6" s="1"/>
      <c r="D6" s="2"/>
      <c r="E6" s="1"/>
      <c r="F6" s="1"/>
      <c r="G6" s="2"/>
      <c r="H6" s="1"/>
    </row>
    <row r="8" spans="1:9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9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6991.7</v>
      </c>
      <c r="C10" s="35">
        <f t="shared" ref="C10:C15" si="0">B10/20817</f>
        <v>0.33586491809578711</v>
      </c>
      <c r="D10" s="34"/>
      <c r="E10" s="9">
        <v>1569</v>
      </c>
      <c r="F10" s="35">
        <f>E10/20817</f>
        <v>7.5371090935293275E-2</v>
      </c>
      <c r="G10" s="10"/>
      <c r="H10" s="54"/>
      <c r="I10" s="55"/>
    </row>
    <row r="11" spans="1:9" s="11" customFormat="1" ht="18" customHeight="1" x14ac:dyDescent="0.25">
      <c r="A11" s="8" t="s">
        <v>18</v>
      </c>
      <c r="B11" s="9">
        <v>311.60000000000002</v>
      </c>
      <c r="C11" s="35">
        <f t="shared" si="0"/>
        <v>1.4968535331700054E-2</v>
      </c>
      <c r="D11" s="34"/>
      <c r="E11" s="9">
        <v>11</v>
      </c>
      <c r="F11" s="35">
        <f>E11/20817</f>
        <v>5.2841427679300567E-4</v>
      </c>
      <c r="G11" s="46"/>
    </row>
    <row r="12" spans="1:9" s="11" customFormat="1" ht="18" customHeight="1" x14ac:dyDescent="0.25">
      <c r="A12" s="8" t="s">
        <v>29</v>
      </c>
      <c r="B12" s="9">
        <v>68.12</v>
      </c>
      <c r="C12" s="35">
        <f t="shared" si="0"/>
        <v>3.2723255031945047E-3</v>
      </c>
      <c r="D12" s="34"/>
      <c r="E12" s="10">
        <v>33</v>
      </c>
      <c r="F12" s="35">
        <f>E12/20817</f>
        <v>1.5852428303790172E-3</v>
      </c>
      <c r="G12" s="10"/>
    </row>
    <row r="13" spans="1:9" s="11" customFormat="1" ht="18" customHeight="1" x14ac:dyDescent="0.25">
      <c r="A13" s="8" t="s">
        <v>4</v>
      </c>
      <c r="B13" s="9">
        <v>225.4</v>
      </c>
      <c r="C13" s="35">
        <f t="shared" si="0"/>
        <v>1.0827688908103953E-2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372.18</v>
      </c>
      <c r="C14" s="35">
        <f t="shared" si="0"/>
        <v>1.7878656866983717E-2</v>
      </c>
      <c r="D14" s="34"/>
      <c r="E14" s="9">
        <v>350</v>
      </c>
      <c r="F14" s="35">
        <f>E14/20817</f>
        <v>1.6813181534322909E-2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7969</v>
      </c>
      <c r="C15" s="47">
        <f t="shared" si="0"/>
        <v>0.38281212470576931</v>
      </c>
      <c r="D15" s="14"/>
      <c r="E15" s="13">
        <f>SUM(E10:E14)</f>
        <v>1963</v>
      </c>
      <c r="F15" s="47">
        <f>E15/20817</f>
        <v>9.4297929576788203E-2</v>
      </c>
      <c r="G15" s="10"/>
    </row>
    <row r="16" spans="1:9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39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/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ht="14.4" x14ac:dyDescent="0.3">
      <c r="A2" s="28" t="s">
        <v>3</v>
      </c>
      <c r="B2" s="29"/>
      <c r="C2" s="29"/>
      <c r="D2" s="29"/>
      <c r="E2" s="29"/>
      <c r="F2" s="29"/>
      <c r="G2" s="29"/>
    </row>
    <row r="3" spans="1:9" ht="14.4" x14ac:dyDescent="0.3">
      <c r="A3" s="28"/>
      <c r="B3" s="29"/>
      <c r="C3" s="29"/>
      <c r="D3" s="29"/>
      <c r="E3" s="29"/>
      <c r="F3" s="29"/>
      <c r="G3" s="29"/>
    </row>
    <row r="4" spans="1:9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ht="14.4" x14ac:dyDescent="0.3">
      <c r="A5" s="30"/>
      <c r="B5" s="30"/>
      <c r="C5" s="30"/>
      <c r="D5" s="30"/>
      <c r="E5" s="30"/>
      <c r="F5" s="30"/>
      <c r="G5" s="31"/>
    </row>
    <row r="6" spans="1:9" s="3" customFormat="1" ht="15.6" x14ac:dyDescent="0.3">
      <c r="A6" s="38" t="s">
        <v>37</v>
      </c>
      <c r="B6" s="1"/>
      <c r="C6" s="1"/>
      <c r="D6" s="2"/>
      <c r="E6" s="1"/>
      <c r="F6" s="1"/>
      <c r="G6" s="2"/>
      <c r="H6" s="1"/>
    </row>
    <row r="8" spans="1:9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9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6679.45</v>
      </c>
      <c r="C10" s="35">
        <f t="shared" ref="C10:C15" si="0">B10/20906</f>
        <v>0.31949918683631495</v>
      </c>
      <c r="D10" s="34"/>
      <c r="E10" s="9">
        <v>1588.0000000000002</v>
      </c>
      <c r="F10" s="35">
        <f>E10/20906</f>
        <v>7.5959054816799015E-2</v>
      </c>
      <c r="G10" s="10"/>
    </row>
    <row r="11" spans="1:9" s="11" customFormat="1" ht="18" customHeight="1" x14ac:dyDescent="0.25">
      <c r="A11" s="8" t="s">
        <v>18</v>
      </c>
      <c r="B11" s="9">
        <v>315.99999999999989</v>
      </c>
      <c r="C11" s="35">
        <f t="shared" si="0"/>
        <v>1.5115277910647656E-2</v>
      </c>
      <c r="D11" s="34"/>
      <c r="E11" s="9">
        <v>11</v>
      </c>
      <c r="F11" s="35">
        <f>E11/20906</f>
        <v>5.2616473739596284E-4</v>
      </c>
      <c r="G11" s="46"/>
    </row>
    <row r="12" spans="1:9" s="11" customFormat="1" ht="18" customHeight="1" x14ac:dyDescent="0.25">
      <c r="A12" s="8" t="s">
        <v>29</v>
      </c>
      <c r="B12" s="9">
        <v>63.92</v>
      </c>
      <c r="C12" s="35">
        <f t="shared" si="0"/>
        <v>3.0574954558499953E-3</v>
      </c>
      <c r="D12" s="34"/>
      <c r="E12" s="9">
        <v>48.999999999999986</v>
      </c>
      <c r="F12" s="35">
        <f>E12/20906</f>
        <v>2.3438247393092887E-3</v>
      </c>
      <c r="G12" s="10"/>
    </row>
    <row r="13" spans="1:9" s="11" customFormat="1" ht="18" customHeight="1" x14ac:dyDescent="0.25">
      <c r="A13" s="8" t="s">
        <v>4</v>
      </c>
      <c r="B13" s="9">
        <v>270.60000000000002</v>
      </c>
      <c r="C13" s="35">
        <f t="shared" si="0"/>
        <v>1.2943652539940688E-2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342.03000000000003</v>
      </c>
      <c r="C14" s="35">
        <f t="shared" si="0"/>
        <v>1.6360375011958292E-2</v>
      </c>
      <c r="D14" s="34"/>
      <c r="E14" s="9">
        <v>313</v>
      </c>
      <c r="F14" s="35">
        <f>E14/20906</f>
        <v>1.4971778436812399E-2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7672</v>
      </c>
      <c r="C15" s="47">
        <f t="shared" si="0"/>
        <v>0.36697598775471157</v>
      </c>
      <c r="D15" s="14"/>
      <c r="E15" s="13">
        <f>SUM(E10:E14)</f>
        <v>1961.0000000000002</v>
      </c>
      <c r="F15" s="47">
        <f>E15/20906</f>
        <v>9.380082273031666E-2</v>
      </c>
      <c r="G15" s="10"/>
    </row>
    <row r="16" spans="1:9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38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/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ht="14.4" x14ac:dyDescent="0.3">
      <c r="A2" s="28" t="s">
        <v>3</v>
      </c>
      <c r="B2" s="29"/>
      <c r="C2" s="29"/>
      <c r="D2" s="29"/>
      <c r="E2" s="29"/>
      <c r="F2" s="29"/>
      <c r="G2" s="29"/>
    </row>
    <row r="3" spans="1:9" ht="14.4" x14ac:dyDescent="0.3">
      <c r="A3" s="28"/>
      <c r="B3" s="29"/>
      <c r="C3" s="29"/>
      <c r="D3" s="29"/>
      <c r="E3" s="29"/>
      <c r="F3" s="29"/>
      <c r="G3" s="29"/>
    </row>
    <row r="4" spans="1:9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ht="14.4" x14ac:dyDescent="0.3">
      <c r="A5" s="30"/>
      <c r="B5" s="30"/>
      <c r="C5" s="30"/>
      <c r="D5" s="30"/>
      <c r="E5" s="30"/>
      <c r="F5" s="30"/>
      <c r="G5" s="31"/>
    </row>
    <row r="6" spans="1:9" s="3" customFormat="1" ht="15.6" x14ac:dyDescent="0.3">
      <c r="A6" s="38" t="s">
        <v>34</v>
      </c>
      <c r="B6" s="1"/>
      <c r="C6" s="1"/>
      <c r="D6" s="2"/>
      <c r="E6" s="1"/>
      <c r="F6" s="1"/>
      <c r="G6" s="2"/>
      <c r="H6" s="1"/>
    </row>
    <row r="8" spans="1:9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9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6496.4</v>
      </c>
      <c r="C10" s="35">
        <f t="shared" ref="C10:C15" si="0">B10/20876</f>
        <v>0.31118988311937151</v>
      </c>
      <c r="D10" s="34"/>
      <c r="E10" s="9">
        <v>1554.4999999999998</v>
      </c>
      <c r="F10" s="35">
        <f>E10/20876</f>
        <v>7.4463498754550675E-2</v>
      </c>
      <c r="G10" s="10"/>
    </row>
    <row r="11" spans="1:9" s="11" customFormat="1" ht="18" customHeight="1" x14ac:dyDescent="0.25">
      <c r="A11" s="8" t="s">
        <v>18</v>
      </c>
      <c r="B11" s="9">
        <v>319.19999999999987</v>
      </c>
      <c r="C11" s="35">
        <f t="shared" si="0"/>
        <v>1.5290285495305608E-2</v>
      </c>
      <c r="D11" s="34"/>
      <c r="E11" s="9">
        <v>11</v>
      </c>
      <c r="F11" s="35">
        <f>E11/20876</f>
        <v>5.2692086606629621E-4</v>
      </c>
      <c r="G11" s="46"/>
    </row>
    <row r="12" spans="1:9" s="11" customFormat="1" ht="18" customHeight="1" x14ac:dyDescent="0.25">
      <c r="A12" s="8" t="s">
        <v>29</v>
      </c>
      <c r="B12" s="9">
        <v>74.970000000000013</v>
      </c>
      <c r="C12" s="35">
        <f t="shared" si="0"/>
        <v>3.5912052117263848E-3</v>
      </c>
      <c r="D12" s="34"/>
      <c r="E12" s="9">
        <v>65.000000000000014</v>
      </c>
      <c r="F12" s="35">
        <f>E12/20876</f>
        <v>3.1136232994826603E-3</v>
      </c>
      <c r="G12" s="10"/>
    </row>
    <row r="13" spans="1:9" s="11" customFormat="1" ht="18" customHeight="1" x14ac:dyDescent="0.25">
      <c r="A13" s="8" t="s">
        <v>4</v>
      </c>
      <c r="B13" s="9">
        <v>208.06</v>
      </c>
      <c r="C13" s="35">
        <f t="shared" si="0"/>
        <v>9.9664686721594176E-3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334.37</v>
      </c>
      <c r="C14" s="35">
        <f t="shared" si="0"/>
        <v>1.6016957271507953E-2</v>
      </c>
      <c r="D14" s="34"/>
      <c r="E14" s="9">
        <v>365.50000000000006</v>
      </c>
      <c r="F14" s="35">
        <f>E14/20876</f>
        <v>1.7508143322475574E-2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7433</v>
      </c>
      <c r="C15" s="47">
        <f t="shared" si="0"/>
        <v>0.35605479977007087</v>
      </c>
      <c r="D15" s="14"/>
      <c r="E15" s="13">
        <f>SUM(E10:E14)</f>
        <v>1995.9999999999998</v>
      </c>
      <c r="F15" s="47">
        <f>E15/20876</f>
        <v>9.5612186242575198E-2</v>
      </c>
      <c r="G15" s="10"/>
    </row>
    <row r="16" spans="1:9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35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36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.19921875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.19921875" style="25"/>
    <col min="258" max="258" width="2.5" style="25" customWidth="1"/>
    <col min="259" max="261" width="11.19921875" style="25"/>
    <col min="262" max="262" width="2.8984375" style="25" customWidth="1"/>
    <col min="263" max="499" width="11.19921875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.19921875" style="25"/>
    <col min="514" max="514" width="2.5" style="25" customWidth="1"/>
    <col min="515" max="517" width="11.19921875" style="25"/>
    <col min="518" max="518" width="2.8984375" style="25" customWidth="1"/>
    <col min="519" max="755" width="11.19921875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.19921875" style="25"/>
    <col min="770" max="770" width="2.5" style="25" customWidth="1"/>
    <col min="771" max="773" width="11.19921875" style="25"/>
    <col min="774" max="774" width="2.8984375" style="25" customWidth="1"/>
    <col min="775" max="1011" width="11.19921875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.19921875" style="25"/>
    <col min="1026" max="1026" width="2.5" style="25" customWidth="1"/>
    <col min="1027" max="1029" width="11.19921875" style="25"/>
    <col min="1030" max="1030" width="2.8984375" style="25" customWidth="1"/>
    <col min="1031" max="1267" width="11.19921875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.19921875" style="25"/>
    <col min="1282" max="1282" width="2.5" style="25" customWidth="1"/>
    <col min="1283" max="1285" width="11.19921875" style="25"/>
    <col min="1286" max="1286" width="2.8984375" style="25" customWidth="1"/>
    <col min="1287" max="1523" width="11.19921875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.19921875" style="25"/>
    <col min="1538" max="1538" width="2.5" style="25" customWidth="1"/>
    <col min="1539" max="1541" width="11.19921875" style="25"/>
    <col min="1542" max="1542" width="2.8984375" style="25" customWidth="1"/>
    <col min="1543" max="1779" width="11.19921875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.19921875" style="25"/>
    <col min="1794" max="1794" width="2.5" style="25" customWidth="1"/>
    <col min="1795" max="1797" width="11.19921875" style="25"/>
    <col min="1798" max="1798" width="2.8984375" style="25" customWidth="1"/>
    <col min="1799" max="2035" width="11.19921875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.19921875" style="25"/>
    <col min="2050" max="2050" width="2.5" style="25" customWidth="1"/>
    <col min="2051" max="2053" width="11.19921875" style="25"/>
    <col min="2054" max="2054" width="2.8984375" style="25" customWidth="1"/>
    <col min="2055" max="2291" width="11.19921875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.19921875" style="25"/>
    <col min="2306" max="2306" width="2.5" style="25" customWidth="1"/>
    <col min="2307" max="2309" width="11.19921875" style="25"/>
    <col min="2310" max="2310" width="2.8984375" style="25" customWidth="1"/>
    <col min="2311" max="2547" width="11.19921875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.19921875" style="25"/>
    <col min="2562" max="2562" width="2.5" style="25" customWidth="1"/>
    <col min="2563" max="2565" width="11.19921875" style="25"/>
    <col min="2566" max="2566" width="2.8984375" style="25" customWidth="1"/>
    <col min="2567" max="2803" width="11.19921875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.19921875" style="25"/>
    <col min="2818" max="2818" width="2.5" style="25" customWidth="1"/>
    <col min="2819" max="2821" width="11.19921875" style="25"/>
    <col min="2822" max="2822" width="2.8984375" style="25" customWidth="1"/>
    <col min="2823" max="3059" width="11.19921875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.19921875" style="25"/>
    <col min="3074" max="3074" width="2.5" style="25" customWidth="1"/>
    <col min="3075" max="3077" width="11.19921875" style="25"/>
    <col min="3078" max="3078" width="2.8984375" style="25" customWidth="1"/>
    <col min="3079" max="3315" width="11.19921875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.19921875" style="25"/>
    <col min="3330" max="3330" width="2.5" style="25" customWidth="1"/>
    <col min="3331" max="3333" width="11.19921875" style="25"/>
    <col min="3334" max="3334" width="2.8984375" style="25" customWidth="1"/>
    <col min="3335" max="3571" width="11.19921875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.19921875" style="25"/>
    <col min="3586" max="3586" width="2.5" style="25" customWidth="1"/>
    <col min="3587" max="3589" width="11.19921875" style="25"/>
    <col min="3590" max="3590" width="2.8984375" style="25" customWidth="1"/>
    <col min="3591" max="3827" width="11.19921875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.19921875" style="25"/>
    <col min="3842" max="3842" width="2.5" style="25" customWidth="1"/>
    <col min="3843" max="3845" width="11.19921875" style="25"/>
    <col min="3846" max="3846" width="2.8984375" style="25" customWidth="1"/>
    <col min="3847" max="4083" width="11.19921875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.19921875" style="25"/>
    <col min="4098" max="4098" width="2.5" style="25" customWidth="1"/>
    <col min="4099" max="4101" width="11.19921875" style="25"/>
    <col min="4102" max="4102" width="2.8984375" style="25" customWidth="1"/>
    <col min="4103" max="4339" width="11.19921875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.19921875" style="25"/>
    <col min="4354" max="4354" width="2.5" style="25" customWidth="1"/>
    <col min="4355" max="4357" width="11.19921875" style="25"/>
    <col min="4358" max="4358" width="2.8984375" style="25" customWidth="1"/>
    <col min="4359" max="4595" width="11.19921875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.19921875" style="25"/>
    <col min="4610" max="4610" width="2.5" style="25" customWidth="1"/>
    <col min="4611" max="4613" width="11.19921875" style="25"/>
    <col min="4614" max="4614" width="2.8984375" style="25" customWidth="1"/>
    <col min="4615" max="4851" width="11.19921875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.19921875" style="25"/>
    <col min="4866" max="4866" width="2.5" style="25" customWidth="1"/>
    <col min="4867" max="4869" width="11.19921875" style="25"/>
    <col min="4870" max="4870" width="2.8984375" style="25" customWidth="1"/>
    <col min="4871" max="5107" width="11.19921875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.19921875" style="25"/>
    <col min="5122" max="5122" width="2.5" style="25" customWidth="1"/>
    <col min="5123" max="5125" width="11.19921875" style="25"/>
    <col min="5126" max="5126" width="2.8984375" style="25" customWidth="1"/>
    <col min="5127" max="5363" width="11.19921875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.19921875" style="25"/>
    <col min="5378" max="5378" width="2.5" style="25" customWidth="1"/>
    <col min="5379" max="5381" width="11.19921875" style="25"/>
    <col min="5382" max="5382" width="2.8984375" style="25" customWidth="1"/>
    <col min="5383" max="5619" width="11.19921875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.19921875" style="25"/>
    <col min="5634" max="5634" width="2.5" style="25" customWidth="1"/>
    <col min="5635" max="5637" width="11.19921875" style="25"/>
    <col min="5638" max="5638" width="2.8984375" style="25" customWidth="1"/>
    <col min="5639" max="5875" width="11.19921875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.19921875" style="25"/>
    <col min="5890" max="5890" width="2.5" style="25" customWidth="1"/>
    <col min="5891" max="5893" width="11.19921875" style="25"/>
    <col min="5894" max="5894" width="2.8984375" style="25" customWidth="1"/>
    <col min="5895" max="6131" width="11.19921875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.19921875" style="25"/>
    <col min="6146" max="6146" width="2.5" style="25" customWidth="1"/>
    <col min="6147" max="6149" width="11.19921875" style="25"/>
    <col min="6150" max="6150" width="2.8984375" style="25" customWidth="1"/>
    <col min="6151" max="6387" width="11.19921875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.19921875" style="25"/>
    <col min="6402" max="6402" width="2.5" style="25" customWidth="1"/>
    <col min="6403" max="6405" width="11.19921875" style="25"/>
    <col min="6406" max="6406" width="2.8984375" style="25" customWidth="1"/>
    <col min="6407" max="6643" width="11.19921875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.19921875" style="25"/>
    <col min="6658" max="6658" width="2.5" style="25" customWidth="1"/>
    <col min="6659" max="6661" width="11.19921875" style="25"/>
    <col min="6662" max="6662" width="2.8984375" style="25" customWidth="1"/>
    <col min="6663" max="6899" width="11.19921875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.19921875" style="25"/>
    <col min="6914" max="6914" width="2.5" style="25" customWidth="1"/>
    <col min="6915" max="6917" width="11.19921875" style="25"/>
    <col min="6918" max="6918" width="2.8984375" style="25" customWidth="1"/>
    <col min="6919" max="7155" width="11.19921875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.19921875" style="25"/>
    <col min="7170" max="7170" width="2.5" style="25" customWidth="1"/>
    <col min="7171" max="7173" width="11.19921875" style="25"/>
    <col min="7174" max="7174" width="2.8984375" style="25" customWidth="1"/>
    <col min="7175" max="7411" width="11.19921875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.19921875" style="25"/>
    <col min="7426" max="7426" width="2.5" style="25" customWidth="1"/>
    <col min="7427" max="7429" width="11.19921875" style="25"/>
    <col min="7430" max="7430" width="2.8984375" style="25" customWidth="1"/>
    <col min="7431" max="7667" width="11.19921875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.19921875" style="25"/>
    <col min="7682" max="7682" width="2.5" style="25" customWidth="1"/>
    <col min="7683" max="7685" width="11.19921875" style="25"/>
    <col min="7686" max="7686" width="2.8984375" style="25" customWidth="1"/>
    <col min="7687" max="7923" width="11.19921875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.19921875" style="25"/>
    <col min="7938" max="7938" width="2.5" style="25" customWidth="1"/>
    <col min="7939" max="7941" width="11.19921875" style="25"/>
    <col min="7942" max="7942" width="2.8984375" style="25" customWidth="1"/>
    <col min="7943" max="8179" width="11.19921875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.19921875" style="25"/>
    <col min="8194" max="8194" width="2.5" style="25" customWidth="1"/>
    <col min="8195" max="8197" width="11.19921875" style="25"/>
    <col min="8198" max="8198" width="2.8984375" style="25" customWidth="1"/>
    <col min="8199" max="8435" width="11.19921875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.19921875" style="25"/>
    <col min="8450" max="8450" width="2.5" style="25" customWidth="1"/>
    <col min="8451" max="8453" width="11.19921875" style="25"/>
    <col min="8454" max="8454" width="2.8984375" style="25" customWidth="1"/>
    <col min="8455" max="8691" width="11.19921875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.19921875" style="25"/>
    <col min="8706" max="8706" width="2.5" style="25" customWidth="1"/>
    <col min="8707" max="8709" width="11.19921875" style="25"/>
    <col min="8710" max="8710" width="2.8984375" style="25" customWidth="1"/>
    <col min="8711" max="8947" width="11.19921875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.19921875" style="25"/>
    <col min="8962" max="8962" width="2.5" style="25" customWidth="1"/>
    <col min="8963" max="8965" width="11.19921875" style="25"/>
    <col min="8966" max="8966" width="2.8984375" style="25" customWidth="1"/>
    <col min="8967" max="9203" width="11.19921875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.19921875" style="25"/>
    <col min="9218" max="9218" width="2.5" style="25" customWidth="1"/>
    <col min="9219" max="9221" width="11.19921875" style="25"/>
    <col min="9222" max="9222" width="2.8984375" style="25" customWidth="1"/>
    <col min="9223" max="9459" width="11.19921875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.19921875" style="25"/>
    <col min="9474" max="9474" width="2.5" style="25" customWidth="1"/>
    <col min="9475" max="9477" width="11.19921875" style="25"/>
    <col min="9478" max="9478" width="2.8984375" style="25" customWidth="1"/>
    <col min="9479" max="9715" width="11.19921875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.19921875" style="25"/>
    <col min="9730" max="9730" width="2.5" style="25" customWidth="1"/>
    <col min="9731" max="9733" width="11.19921875" style="25"/>
    <col min="9734" max="9734" width="2.8984375" style="25" customWidth="1"/>
    <col min="9735" max="9971" width="11.19921875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.19921875" style="25"/>
    <col min="9986" max="9986" width="2.5" style="25" customWidth="1"/>
    <col min="9987" max="9989" width="11.19921875" style="25"/>
    <col min="9990" max="9990" width="2.8984375" style="25" customWidth="1"/>
    <col min="9991" max="10227" width="11.19921875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.19921875" style="25"/>
    <col min="10242" max="10242" width="2.5" style="25" customWidth="1"/>
    <col min="10243" max="10245" width="11.19921875" style="25"/>
    <col min="10246" max="10246" width="2.8984375" style="25" customWidth="1"/>
    <col min="10247" max="10483" width="11.19921875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.19921875" style="25"/>
    <col min="10498" max="10498" width="2.5" style="25" customWidth="1"/>
    <col min="10499" max="10501" width="11.19921875" style="25"/>
    <col min="10502" max="10502" width="2.8984375" style="25" customWidth="1"/>
    <col min="10503" max="10739" width="11.19921875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.19921875" style="25"/>
    <col min="10754" max="10754" width="2.5" style="25" customWidth="1"/>
    <col min="10755" max="10757" width="11.19921875" style="25"/>
    <col min="10758" max="10758" width="2.8984375" style="25" customWidth="1"/>
    <col min="10759" max="10995" width="11.19921875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.19921875" style="25"/>
    <col min="11010" max="11010" width="2.5" style="25" customWidth="1"/>
    <col min="11011" max="11013" width="11.19921875" style="25"/>
    <col min="11014" max="11014" width="2.8984375" style="25" customWidth="1"/>
    <col min="11015" max="11251" width="11.19921875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.19921875" style="25"/>
    <col min="11266" max="11266" width="2.5" style="25" customWidth="1"/>
    <col min="11267" max="11269" width="11.19921875" style="25"/>
    <col min="11270" max="11270" width="2.8984375" style="25" customWidth="1"/>
    <col min="11271" max="11507" width="11.19921875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.19921875" style="25"/>
    <col min="11522" max="11522" width="2.5" style="25" customWidth="1"/>
    <col min="11523" max="11525" width="11.19921875" style="25"/>
    <col min="11526" max="11526" width="2.8984375" style="25" customWidth="1"/>
    <col min="11527" max="11763" width="11.19921875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.19921875" style="25"/>
    <col min="11778" max="11778" width="2.5" style="25" customWidth="1"/>
    <col min="11779" max="11781" width="11.19921875" style="25"/>
    <col min="11782" max="11782" width="2.8984375" style="25" customWidth="1"/>
    <col min="11783" max="12019" width="11.19921875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.19921875" style="25"/>
    <col min="12034" max="12034" width="2.5" style="25" customWidth="1"/>
    <col min="12035" max="12037" width="11.19921875" style="25"/>
    <col min="12038" max="12038" width="2.8984375" style="25" customWidth="1"/>
    <col min="12039" max="12275" width="11.19921875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.19921875" style="25"/>
    <col min="12290" max="12290" width="2.5" style="25" customWidth="1"/>
    <col min="12291" max="12293" width="11.19921875" style="25"/>
    <col min="12294" max="12294" width="2.8984375" style="25" customWidth="1"/>
    <col min="12295" max="12531" width="11.19921875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.19921875" style="25"/>
    <col min="12546" max="12546" width="2.5" style="25" customWidth="1"/>
    <col min="12547" max="12549" width="11.19921875" style="25"/>
    <col min="12550" max="12550" width="2.8984375" style="25" customWidth="1"/>
    <col min="12551" max="12787" width="11.19921875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.19921875" style="25"/>
    <col min="12802" max="12802" width="2.5" style="25" customWidth="1"/>
    <col min="12803" max="12805" width="11.19921875" style="25"/>
    <col min="12806" max="12806" width="2.8984375" style="25" customWidth="1"/>
    <col min="12807" max="13043" width="11.19921875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.19921875" style="25"/>
    <col min="13058" max="13058" width="2.5" style="25" customWidth="1"/>
    <col min="13059" max="13061" width="11.19921875" style="25"/>
    <col min="13062" max="13062" width="2.8984375" style="25" customWidth="1"/>
    <col min="13063" max="13299" width="11.19921875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.19921875" style="25"/>
    <col min="13314" max="13314" width="2.5" style="25" customWidth="1"/>
    <col min="13315" max="13317" width="11.19921875" style="25"/>
    <col min="13318" max="13318" width="2.8984375" style="25" customWidth="1"/>
    <col min="13319" max="13555" width="11.19921875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.19921875" style="25"/>
    <col min="13570" max="13570" width="2.5" style="25" customWidth="1"/>
    <col min="13571" max="13573" width="11.19921875" style="25"/>
    <col min="13574" max="13574" width="2.8984375" style="25" customWidth="1"/>
    <col min="13575" max="13811" width="11.19921875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.19921875" style="25"/>
    <col min="13826" max="13826" width="2.5" style="25" customWidth="1"/>
    <col min="13827" max="13829" width="11.19921875" style="25"/>
    <col min="13830" max="13830" width="2.8984375" style="25" customWidth="1"/>
    <col min="13831" max="14067" width="11.19921875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.19921875" style="25"/>
    <col min="14082" max="14082" width="2.5" style="25" customWidth="1"/>
    <col min="14083" max="14085" width="11.19921875" style="25"/>
    <col min="14086" max="14086" width="2.8984375" style="25" customWidth="1"/>
    <col min="14087" max="14323" width="11.19921875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.19921875" style="25"/>
    <col min="14338" max="14338" width="2.5" style="25" customWidth="1"/>
    <col min="14339" max="14341" width="11.19921875" style="25"/>
    <col min="14342" max="14342" width="2.8984375" style="25" customWidth="1"/>
    <col min="14343" max="14579" width="11.19921875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.19921875" style="25"/>
    <col min="14594" max="14594" width="2.5" style="25" customWidth="1"/>
    <col min="14595" max="14597" width="11.19921875" style="25"/>
    <col min="14598" max="14598" width="2.8984375" style="25" customWidth="1"/>
    <col min="14599" max="14835" width="11.19921875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.19921875" style="25"/>
    <col min="14850" max="14850" width="2.5" style="25" customWidth="1"/>
    <col min="14851" max="14853" width="11.19921875" style="25"/>
    <col min="14854" max="14854" width="2.8984375" style="25" customWidth="1"/>
    <col min="14855" max="15091" width="11.19921875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.19921875" style="25"/>
    <col min="15106" max="15106" width="2.5" style="25" customWidth="1"/>
    <col min="15107" max="15109" width="11.19921875" style="25"/>
    <col min="15110" max="15110" width="2.8984375" style="25" customWidth="1"/>
    <col min="15111" max="15347" width="11.19921875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.19921875" style="25"/>
    <col min="15362" max="15362" width="2.5" style="25" customWidth="1"/>
    <col min="15363" max="15365" width="11.19921875" style="25"/>
    <col min="15366" max="15366" width="2.8984375" style="25" customWidth="1"/>
    <col min="15367" max="15603" width="11.19921875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.19921875" style="25"/>
    <col min="15618" max="15618" width="2.5" style="25" customWidth="1"/>
    <col min="15619" max="15621" width="11.19921875" style="25"/>
    <col min="15622" max="15622" width="2.8984375" style="25" customWidth="1"/>
    <col min="15623" max="15859" width="11.19921875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.19921875" style="25"/>
    <col min="15874" max="15874" width="2.5" style="25" customWidth="1"/>
    <col min="15875" max="15877" width="11.19921875" style="25"/>
    <col min="15878" max="15878" width="2.8984375" style="25" customWidth="1"/>
    <col min="15879" max="16115" width="11.19921875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.19921875" style="25"/>
    <col min="16130" max="16130" width="2.5" style="25" customWidth="1"/>
    <col min="16131" max="16133" width="11.19921875" style="25"/>
    <col min="16134" max="16134" width="2.8984375" style="25" customWidth="1"/>
    <col min="16135" max="16384" width="11.19921875" style="25"/>
  </cols>
  <sheetData>
    <row r="2" spans="1:9" ht="14.4" x14ac:dyDescent="0.3">
      <c r="A2" s="28" t="s">
        <v>3</v>
      </c>
      <c r="B2" s="29"/>
      <c r="C2" s="29"/>
      <c r="D2" s="29"/>
      <c r="E2" s="29"/>
      <c r="F2" s="29"/>
      <c r="G2" s="29"/>
    </row>
    <row r="3" spans="1:9" ht="14.4" x14ac:dyDescent="0.3">
      <c r="A3" s="28"/>
      <c r="B3" s="29"/>
      <c r="C3" s="29"/>
      <c r="D3" s="29"/>
      <c r="E3" s="29"/>
      <c r="F3" s="29"/>
      <c r="G3" s="29"/>
    </row>
    <row r="4" spans="1:9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9" ht="14.4" x14ac:dyDescent="0.3">
      <c r="A5" s="30"/>
      <c r="B5" s="30"/>
      <c r="C5" s="30"/>
      <c r="D5" s="30"/>
      <c r="E5" s="30"/>
      <c r="F5" s="30"/>
      <c r="G5" s="31"/>
    </row>
    <row r="6" spans="1:9" s="3" customFormat="1" ht="15.6" x14ac:dyDescent="0.3">
      <c r="A6" s="38" t="s">
        <v>31</v>
      </c>
      <c r="B6" s="1"/>
      <c r="C6" s="1"/>
      <c r="D6" s="2"/>
      <c r="E6" s="1"/>
      <c r="F6" s="1"/>
      <c r="G6" s="2"/>
      <c r="H6" s="1"/>
    </row>
    <row r="8" spans="1:9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9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9" s="11" customFormat="1" ht="18" customHeight="1" x14ac:dyDescent="0.25">
      <c r="A10" s="8" t="s">
        <v>0</v>
      </c>
      <c r="B10" s="9">
        <v>6166.6899999999978</v>
      </c>
      <c r="C10" s="35">
        <f t="shared" ref="C10:C15" si="0">B10/20996</f>
        <v>0.29370784911411685</v>
      </c>
      <c r="D10" s="34"/>
      <c r="E10" s="9">
        <f>1536.1-16</f>
        <v>1520.1</v>
      </c>
      <c r="F10" s="35">
        <f>E10/20996</f>
        <v>7.2399504667555722E-2</v>
      </c>
      <c r="G10" s="10"/>
    </row>
    <row r="11" spans="1:9" s="11" customFormat="1" ht="18" customHeight="1" x14ac:dyDescent="0.25">
      <c r="A11" s="8" t="s">
        <v>18</v>
      </c>
      <c r="B11" s="9">
        <v>329.30999999999995</v>
      </c>
      <c r="C11" s="35">
        <f t="shared" si="0"/>
        <v>1.5684416079253187E-2</v>
      </c>
      <c r="D11" s="34"/>
      <c r="E11" s="9">
        <v>11</v>
      </c>
      <c r="F11" s="35">
        <f>E11/20996</f>
        <v>5.2390931606020191E-4</v>
      </c>
      <c r="G11" s="46"/>
    </row>
    <row r="12" spans="1:9" s="11" customFormat="1" ht="18" customHeight="1" x14ac:dyDescent="0.25">
      <c r="A12" s="8" t="s">
        <v>29</v>
      </c>
      <c r="B12" s="9">
        <v>76.8</v>
      </c>
      <c r="C12" s="35">
        <f t="shared" si="0"/>
        <v>3.6578395884930464E-3</v>
      </c>
      <c r="D12" s="34"/>
      <c r="E12" s="9">
        <v>65.000000000000014</v>
      </c>
      <c r="F12" s="35">
        <f>E12/20996</f>
        <v>3.0958277767193757E-3</v>
      </c>
      <c r="G12" s="10"/>
    </row>
    <row r="13" spans="1:9" s="11" customFormat="1" ht="18" customHeight="1" x14ac:dyDescent="0.25">
      <c r="A13" s="8" t="s">
        <v>4</v>
      </c>
      <c r="B13" s="9">
        <v>213.65999999999997</v>
      </c>
      <c r="C13" s="35">
        <f t="shared" si="0"/>
        <v>1.0176224042674794E-2</v>
      </c>
      <c r="D13" s="34"/>
      <c r="E13" s="9" t="s">
        <v>30</v>
      </c>
      <c r="F13" s="35" t="s">
        <v>30</v>
      </c>
      <c r="G13" s="10"/>
      <c r="I13" s="53"/>
    </row>
    <row r="14" spans="1:9" s="11" customFormat="1" ht="18" customHeight="1" x14ac:dyDescent="0.25">
      <c r="A14" s="8" t="s">
        <v>1</v>
      </c>
      <c r="B14" s="9">
        <v>283.54000000000013</v>
      </c>
      <c r="C14" s="35">
        <f t="shared" si="0"/>
        <v>1.350447704324634E-2</v>
      </c>
      <c r="D14" s="34"/>
      <c r="E14" s="9">
        <f>360.9+16</f>
        <v>376.9</v>
      </c>
      <c r="F14" s="35">
        <f>E14/20996</f>
        <v>1.795103829300819E-2</v>
      </c>
      <c r="G14" s="10"/>
      <c r="I14" s="53"/>
    </row>
    <row r="15" spans="1:9" s="11" customFormat="1" ht="18" customHeight="1" x14ac:dyDescent="0.25">
      <c r="A15" s="12" t="s">
        <v>2</v>
      </c>
      <c r="B15" s="13">
        <f>SUM(B10:B14)</f>
        <v>7069.9999999999982</v>
      </c>
      <c r="C15" s="47">
        <f t="shared" si="0"/>
        <v>0.33673080586778426</v>
      </c>
      <c r="D15" s="14"/>
      <c r="E15" s="13">
        <f>SUM(E10:E14)</f>
        <v>1973</v>
      </c>
      <c r="F15" s="47">
        <f>E15/20996</f>
        <v>9.39702800533435E-2</v>
      </c>
      <c r="G15" s="10"/>
    </row>
    <row r="16" spans="1:9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32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" style="25"/>
    <col min="258" max="258" width="2.5" style="25" customWidth="1"/>
    <col min="259" max="261" width="11" style="25"/>
    <col min="262" max="262" width="2.8984375" style="25" customWidth="1"/>
    <col min="263" max="499" width="11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" style="25"/>
    <col min="514" max="514" width="2.5" style="25" customWidth="1"/>
    <col min="515" max="517" width="11" style="25"/>
    <col min="518" max="518" width="2.8984375" style="25" customWidth="1"/>
    <col min="519" max="755" width="11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" style="25"/>
    <col min="770" max="770" width="2.5" style="25" customWidth="1"/>
    <col min="771" max="773" width="11" style="25"/>
    <col min="774" max="774" width="2.8984375" style="25" customWidth="1"/>
    <col min="775" max="1011" width="11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" style="25"/>
    <col min="1026" max="1026" width="2.5" style="25" customWidth="1"/>
    <col min="1027" max="1029" width="11" style="25"/>
    <col min="1030" max="1030" width="2.8984375" style="25" customWidth="1"/>
    <col min="1031" max="1267" width="11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" style="25"/>
    <col min="1282" max="1282" width="2.5" style="25" customWidth="1"/>
    <col min="1283" max="1285" width="11" style="25"/>
    <col min="1286" max="1286" width="2.8984375" style="25" customWidth="1"/>
    <col min="1287" max="1523" width="11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" style="25"/>
    <col min="1538" max="1538" width="2.5" style="25" customWidth="1"/>
    <col min="1539" max="1541" width="11" style="25"/>
    <col min="1542" max="1542" width="2.8984375" style="25" customWidth="1"/>
    <col min="1543" max="1779" width="11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" style="25"/>
    <col min="1794" max="1794" width="2.5" style="25" customWidth="1"/>
    <col min="1795" max="1797" width="11" style="25"/>
    <col min="1798" max="1798" width="2.8984375" style="25" customWidth="1"/>
    <col min="1799" max="2035" width="11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" style="25"/>
    <col min="2050" max="2050" width="2.5" style="25" customWidth="1"/>
    <col min="2051" max="2053" width="11" style="25"/>
    <col min="2054" max="2054" width="2.8984375" style="25" customWidth="1"/>
    <col min="2055" max="2291" width="11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" style="25"/>
    <col min="2306" max="2306" width="2.5" style="25" customWidth="1"/>
    <col min="2307" max="2309" width="11" style="25"/>
    <col min="2310" max="2310" width="2.8984375" style="25" customWidth="1"/>
    <col min="2311" max="2547" width="11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" style="25"/>
    <col min="2562" max="2562" width="2.5" style="25" customWidth="1"/>
    <col min="2563" max="2565" width="11" style="25"/>
    <col min="2566" max="2566" width="2.8984375" style="25" customWidth="1"/>
    <col min="2567" max="2803" width="11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" style="25"/>
    <col min="2818" max="2818" width="2.5" style="25" customWidth="1"/>
    <col min="2819" max="2821" width="11" style="25"/>
    <col min="2822" max="2822" width="2.8984375" style="25" customWidth="1"/>
    <col min="2823" max="3059" width="11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" style="25"/>
    <col min="3074" max="3074" width="2.5" style="25" customWidth="1"/>
    <col min="3075" max="3077" width="11" style="25"/>
    <col min="3078" max="3078" width="2.8984375" style="25" customWidth="1"/>
    <col min="3079" max="3315" width="11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" style="25"/>
    <col min="3330" max="3330" width="2.5" style="25" customWidth="1"/>
    <col min="3331" max="3333" width="11" style="25"/>
    <col min="3334" max="3334" width="2.8984375" style="25" customWidth="1"/>
    <col min="3335" max="3571" width="11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" style="25"/>
    <col min="3586" max="3586" width="2.5" style="25" customWidth="1"/>
    <col min="3587" max="3589" width="11" style="25"/>
    <col min="3590" max="3590" width="2.8984375" style="25" customWidth="1"/>
    <col min="3591" max="3827" width="11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" style="25"/>
    <col min="3842" max="3842" width="2.5" style="25" customWidth="1"/>
    <col min="3843" max="3845" width="11" style="25"/>
    <col min="3846" max="3846" width="2.8984375" style="25" customWidth="1"/>
    <col min="3847" max="4083" width="11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" style="25"/>
    <col min="4098" max="4098" width="2.5" style="25" customWidth="1"/>
    <col min="4099" max="4101" width="11" style="25"/>
    <col min="4102" max="4102" width="2.8984375" style="25" customWidth="1"/>
    <col min="4103" max="4339" width="11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" style="25"/>
    <col min="4354" max="4354" width="2.5" style="25" customWidth="1"/>
    <col min="4355" max="4357" width="11" style="25"/>
    <col min="4358" max="4358" width="2.8984375" style="25" customWidth="1"/>
    <col min="4359" max="4595" width="11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" style="25"/>
    <col min="4610" max="4610" width="2.5" style="25" customWidth="1"/>
    <col min="4611" max="4613" width="11" style="25"/>
    <col min="4614" max="4614" width="2.8984375" style="25" customWidth="1"/>
    <col min="4615" max="4851" width="11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" style="25"/>
    <col min="4866" max="4866" width="2.5" style="25" customWidth="1"/>
    <col min="4867" max="4869" width="11" style="25"/>
    <col min="4870" max="4870" width="2.8984375" style="25" customWidth="1"/>
    <col min="4871" max="5107" width="11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" style="25"/>
    <col min="5122" max="5122" width="2.5" style="25" customWidth="1"/>
    <col min="5123" max="5125" width="11" style="25"/>
    <col min="5126" max="5126" width="2.8984375" style="25" customWidth="1"/>
    <col min="5127" max="5363" width="11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" style="25"/>
    <col min="5378" max="5378" width="2.5" style="25" customWidth="1"/>
    <col min="5379" max="5381" width="11" style="25"/>
    <col min="5382" max="5382" width="2.8984375" style="25" customWidth="1"/>
    <col min="5383" max="5619" width="11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" style="25"/>
    <col min="5634" max="5634" width="2.5" style="25" customWidth="1"/>
    <col min="5635" max="5637" width="11" style="25"/>
    <col min="5638" max="5638" width="2.8984375" style="25" customWidth="1"/>
    <col min="5639" max="5875" width="11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" style="25"/>
    <col min="5890" max="5890" width="2.5" style="25" customWidth="1"/>
    <col min="5891" max="5893" width="11" style="25"/>
    <col min="5894" max="5894" width="2.8984375" style="25" customWidth="1"/>
    <col min="5895" max="6131" width="11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" style="25"/>
    <col min="6146" max="6146" width="2.5" style="25" customWidth="1"/>
    <col min="6147" max="6149" width="11" style="25"/>
    <col min="6150" max="6150" width="2.8984375" style="25" customWidth="1"/>
    <col min="6151" max="6387" width="11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" style="25"/>
    <col min="6402" max="6402" width="2.5" style="25" customWidth="1"/>
    <col min="6403" max="6405" width="11" style="25"/>
    <col min="6406" max="6406" width="2.8984375" style="25" customWidth="1"/>
    <col min="6407" max="6643" width="11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" style="25"/>
    <col min="6658" max="6658" width="2.5" style="25" customWidth="1"/>
    <col min="6659" max="6661" width="11" style="25"/>
    <col min="6662" max="6662" width="2.8984375" style="25" customWidth="1"/>
    <col min="6663" max="6899" width="11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" style="25"/>
    <col min="6914" max="6914" width="2.5" style="25" customWidth="1"/>
    <col min="6915" max="6917" width="11" style="25"/>
    <col min="6918" max="6918" width="2.8984375" style="25" customWidth="1"/>
    <col min="6919" max="7155" width="11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" style="25"/>
    <col min="7170" max="7170" width="2.5" style="25" customWidth="1"/>
    <col min="7171" max="7173" width="11" style="25"/>
    <col min="7174" max="7174" width="2.8984375" style="25" customWidth="1"/>
    <col min="7175" max="7411" width="11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" style="25"/>
    <col min="7426" max="7426" width="2.5" style="25" customWidth="1"/>
    <col min="7427" max="7429" width="11" style="25"/>
    <col min="7430" max="7430" width="2.8984375" style="25" customWidth="1"/>
    <col min="7431" max="7667" width="11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" style="25"/>
    <col min="7682" max="7682" width="2.5" style="25" customWidth="1"/>
    <col min="7683" max="7685" width="11" style="25"/>
    <col min="7686" max="7686" width="2.8984375" style="25" customWidth="1"/>
    <col min="7687" max="7923" width="11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" style="25"/>
    <col min="7938" max="7938" width="2.5" style="25" customWidth="1"/>
    <col min="7939" max="7941" width="11" style="25"/>
    <col min="7942" max="7942" width="2.8984375" style="25" customWidth="1"/>
    <col min="7943" max="8179" width="11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" style="25"/>
    <col min="8194" max="8194" width="2.5" style="25" customWidth="1"/>
    <col min="8195" max="8197" width="11" style="25"/>
    <col min="8198" max="8198" width="2.8984375" style="25" customWidth="1"/>
    <col min="8199" max="8435" width="11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" style="25"/>
    <col min="8450" max="8450" width="2.5" style="25" customWidth="1"/>
    <col min="8451" max="8453" width="11" style="25"/>
    <col min="8454" max="8454" width="2.8984375" style="25" customWidth="1"/>
    <col min="8455" max="8691" width="11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" style="25"/>
    <col min="8706" max="8706" width="2.5" style="25" customWidth="1"/>
    <col min="8707" max="8709" width="11" style="25"/>
    <col min="8710" max="8710" width="2.8984375" style="25" customWidth="1"/>
    <col min="8711" max="8947" width="11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" style="25"/>
    <col min="8962" max="8962" width="2.5" style="25" customWidth="1"/>
    <col min="8963" max="8965" width="11" style="25"/>
    <col min="8966" max="8966" width="2.8984375" style="25" customWidth="1"/>
    <col min="8967" max="9203" width="11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" style="25"/>
    <col min="9218" max="9218" width="2.5" style="25" customWidth="1"/>
    <col min="9219" max="9221" width="11" style="25"/>
    <col min="9222" max="9222" width="2.8984375" style="25" customWidth="1"/>
    <col min="9223" max="9459" width="11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" style="25"/>
    <col min="9474" max="9474" width="2.5" style="25" customWidth="1"/>
    <col min="9475" max="9477" width="11" style="25"/>
    <col min="9478" max="9478" width="2.8984375" style="25" customWidth="1"/>
    <col min="9479" max="9715" width="11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" style="25"/>
    <col min="9730" max="9730" width="2.5" style="25" customWidth="1"/>
    <col min="9731" max="9733" width="11" style="25"/>
    <col min="9734" max="9734" width="2.8984375" style="25" customWidth="1"/>
    <col min="9735" max="9971" width="11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" style="25"/>
    <col min="9986" max="9986" width="2.5" style="25" customWidth="1"/>
    <col min="9987" max="9989" width="11" style="25"/>
    <col min="9990" max="9990" width="2.8984375" style="25" customWidth="1"/>
    <col min="9991" max="10227" width="11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" style="25"/>
    <col min="10242" max="10242" width="2.5" style="25" customWidth="1"/>
    <col min="10243" max="10245" width="11" style="25"/>
    <col min="10246" max="10246" width="2.8984375" style="25" customWidth="1"/>
    <col min="10247" max="10483" width="11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" style="25"/>
    <col min="10498" max="10498" width="2.5" style="25" customWidth="1"/>
    <col min="10499" max="10501" width="11" style="25"/>
    <col min="10502" max="10502" width="2.8984375" style="25" customWidth="1"/>
    <col min="10503" max="10739" width="11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" style="25"/>
    <col min="10754" max="10754" width="2.5" style="25" customWidth="1"/>
    <col min="10755" max="10757" width="11" style="25"/>
    <col min="10758" max="10758" width="2.8984375" style="25" customWidth="1"/>
    <col min="10759" max="10995" width="11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" style="25"/>
    <col min="11010" max="11010" width="2.5" style="25" customWidth="1"/>
    <col min="11011" max="11013" width="11" style="25"/>
    <col min="11014" max="11014" width="2.8984375" style="25" customWidth="1"/>
    <col min="11015" max="11251" width="11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" style="25"/>
    <col min="11266" max="11266" width="2.5" style="25" customWidth="1"/>
    <col min="11267" max="11269" width="11" style="25"/>
    <col min="11270" max="11270" width="2.8984375" style="25" customWidth="1"/>
    <col min="11271" max="11507" width="11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" style="25"/>
    <col min="11522" max="11522" width="2.5" style="25" customWidth="1"/>
    <col min="11523" max="11525" width="11" style="25"/>
    <col min="11526" max="11526" width="2.8984375" style="25" customWidth="1"/>
    <col min="11527" max="11763" width="11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" style="25"/>
    <col min="11778" max="11778" width="2.5" style="25" customWidth="1"/>
    <col min="11779" max="11781" width="11" style="25"/>
    <col min="11782" max="11782" width="2.8984375" style="25" customWidth="1"/>
    <col min="11783" max="12019" width="11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" style="25"/>
    <col min="12034" max="12034" width="2.5" style="25" customWidth="1"/>
    <col min="12035" max="12037" width="11" style="25"/>
    <col min="12038" max="12038" width="2.8984375" style="25" customWidth="1"/>
    <col min="12039" max="12275" width="11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" style="25"/>
    <col min="12290" max="12290" width="2.5" style="25" customWidth="1"/>
    <col min="12291" max="12293" width="11" style="25"/>
    <col min="12294" max="12294" width="2.8984375" style="25" customWidth="1"/>
    <col min="12295" max="12531" width="11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" style="25"/>
    <col min="12546" max="12546" width="2.5" style="25" customWidth="1"/>
    <col min="12547" max="12549" width="11" style="25"/>
    <col min="12550" max="12550" width="2.8984375" style="25" customWidth="1"/>
    <col min="12551" max="12787" width="11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" style="25"/>
    <col min="12802" max="12802" width="2.5" style="25" customWidth="1"/>
    <col min="12803" max="12805" width="11" style="25"/>
    <col min="12806" max="12806" width="2.8984375" style="25" customWidth="1"/>
    <col min="12807" max="13043" width="11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" style="25"/>
    <col min="13058" max="13058" width="2.5" style="25" customWidth="1"/>
    <col min="13059" max="13061" width="11" style="25"/>
    <col min="13062" max="13062" width="2.8984375" style="25" customWidth="1"/>
    <col min="13063" max="13299" width="11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" style="25"/>
    <col min="13314" max="13314" width="2.5" style="25" customWidth="1"/>
    <col min="13315" max="13317" width="11" style="25"/>
    <col min="13318" max="13318" width="2.8984375" style="25" customWidth="1"/>
    <col min="13319" max="13555" width="11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" style="25"/>
    <col min="13570" max="13570" width="2.5" style="25" customWidth="1"/>
    <col min="13571" max="13573" width="11" style="25"/>
    <col min="13574" max="13574" width="2.8984375" style="25" customWidth="1"/>
    <col min="13575" max="13811" width="11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" style="25"/>
    <col min="13826" max="13826" width="2.5" style="25" customWidth="1"/>
    <col min="13827" max="13829" width="11" style="25"/>
    <col min="13830" max="13830" width="2.8984375" style="25" customWidth="1"/>
    <col min="13831" max="14067" width="11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" style="25"/>
    <col min="14082" max="14082" width="2.5" style="25" customWidth="1"/>
    <col min="14083" max="14085" width="11" style="25"/>
    <col min="14086" max="14086" width="2.8984375" style="25" customWidth="1"/>
    <col min="14087" max="14323" width="11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" style="25"/>
    <col min="14338" max="14338" width="2.5" style="25" customWidth="1"/>
    <col min="14339" max="14341" width="11" style="25"/>
    <col min="14342" max="14342" width="2.8984375" style="25" customWidth="1"/>
    <col min="14343" max="14579" width="11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" style="25"/>
    <col min="14594" max="14594" width="2.5" style="25" customWidth="1"/>
    <col min="14595" max="14597" width="11" style="25"/>
    <col min="14598" max="14598" width="2.8984375" style="25" customWidth="1"/>
    <col min="14599" max="14835" width="11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" style="25"/>
    <col min="14850" max="14850" width="2.5" style="25" customWidth="1"/>
    <col min="14851" max="14853" width="11" style="25"/>
    <col min="14854" max="14854" width="2.8984375" style="25" customWidth="1"/>
    <col min="14855" max="15091" width="11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" style="25"/>
    <col min="15106" max="15106" width="2.5" style="25" customWidth="1"/>
    <col min="15107" max="15109" width="11" style="25"/>
    <col min="15110" max="15110" width="2.8984375" style="25" customWidth="1"/>
    <col min="15111" max="15347" width="11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" style="25"/>
    <col min="15362" max="15362" width="2.5" style="25" customWidth="1"/>
    <col min="15363" max="15365" width="11" style="25"/>
    <col min="15366" max="15366" width="2.8984375" style="25" customWidth="1"/>
    <col min="15367" max="15603" width="11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" style="25"/>
    <col min="15618" max="15618" width="2.5" style="25" customWidth="1"/>
    <col min="15619" max="15621" width="11" style="25"/>
    <col min="15622" max="15622" width="2.8984375" style="25" customWidth="1"/>
    <col min="15623" max="15859" width="11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" style="25"/>
    <col min="15874" max="15874" width="2.5" style="25" customWidth="1"/>
    <col min="15875" max="15877" width="11" style="25"/>
    <col min="15878" max="15878" width="2.8984375" style="25" customWidth="1"/>
    <col min="15879" max="16115" width="11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" style="25"/>
    <col min="16130" max="16130" width="2.5" style="25" customWidth="1"/>
    <col min="16131" max="16133" width="11" style="25"/>
    <col min="16134" max="16134" width="2.8984375" style="25" customWidth="1"/>
    <col min="16135" max="16384" width="11" style="25"/>
  </cols>
  <sheetData>
    <row r="2" spans="1:8" ht="14.4" x14ac:dyDescent="0.3">
      <c r="A2" s="28" t="s">
        <v>3</v>
      </c>
      <c r="B2" s="29"/>
      <c r="C2" s="29"/>
      <c r="D2" s="29"/>
      <c r="E2" s="29"/>
      <c r="F2" s="29"/>
      <c r="G2" s="29"/>
    </row>
    <row r="3" spans="1:8" ht="14.4" x14ac:dyDescent="0.3">
      <c r="A3" s="28"/>
      <c r="B3" s="29"/>
      <c r="C3" s="29"/>
      <c r="D3" s="29"/>
      <c r="E3" s="29"/>
      <c r="F3" s="29"/>
      <c r="G3" s="29"/>
    </row>
    <row r="4" spans="1:8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8" ht="14.4" x14ac:dyDescent="0.3">
      <c r="A5" s="30"/>
      <c r="B5" s="30"/>
      <c r="C5" s="30"/>
      <c r="D5" s="30"/>
      <c r="E5" s="30"/>
      <c r="F5" s="30"/>
      <c r="G5" s="31"/>
    </row>
    <row r="6" spans="1:8" s="3" customFormat="1" ht="15.6" x14ac:dyDescent="0.3">
      <c r="A6" s="38" t="s">
        <v>27</v>
      </c>
      <c r="B6" s="1"/>
      <c r="C6" s="1"/>
      <c r="D6" s="2"/>
      <c r="E6" s="1"/>
      <c r="F6" s="1"/>
      <c r="G6" s="2"/>
      <c r="H6" s="1"/>
    </row>
    <row r="8" spans="1:8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8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8" s="11" customFormat="1" ht="18" customHeight="1" x14ac:dyDescent="0.25">
      <c r="A10" s="8" t="s">
        <v>0</v>
      </c>
      <c r="B10" s="9">
        <v>6030.7</v>
      </c>
      <c r="C10" s="35">
        <f t="shared" ref="C10:C15" si="0">B10/21157</f>
        <v>0.28504513872477194</v>
      </c>
      <c r="D10" s="34"/>
      <c r="E10" s="9">
        <f>1558.5-16</f>
        <v>1542.5</v>
      </c>
      <c r="F10" s="35">
        <f>E10/21157</f>
        <v>7.2907312000756244E-2</v>
      </c>
      <c r="G10" s="10"/>
    </row>
    <row r="11" spans="1:8" s="11" customFormat="1" ht="18" customHeight="1" x14ac:dyDescent="0.25">
      <c r="A11" s="8" t="s">
        <v>18</v>
      </c>
      <c r="B11" s="9">
        <v>346.3</v>
      </c>
      <c r="C11" s="35">
        <f t="shared" si="0"/>
        <v>1.6368105118873186E-2</v>
      </c>
      <c r="D11" s="34"/>
      <c r="E11" s="9">
        <v>11</v>
      </c>
      <c r="F11" s="35">
        <f>E11/21157</f>
        <v>5.199224842841613E-4</v>
      </c>
      <c r="G11" s="46"/>
    </row>
    <row r="12" spans="1:8" s="11" customFormat="1" ht="18" customHeight="1" x14ac:dyDescent="0.25">
      <c r="A12" s="8" t="s">
        <v>29</v>
      </c>
      <c r="B12" s="9">
        <v>74.40000000000002</v>
      </c>
      <c r="C12" s="35">
        <f t="shared" si="0"/>
        <v>3.5165666209765098E-3</v>
      </c>
      <c r="D12" s="34"/>
      <c r="E12" s="9">
        <v>80</v>
      </c>
      <c r="F12" s="35">
        <f>E12/21157</f>
        <v>3.7812544311575367E-3</v>
      </c>
      <c r="G12" s="10"/>
    </row>
    <row r="13" spans="1:8" s="11" customFormat="1" ht="18" customHeight="1" x14ac:dyDescent="0.25">
      <c r="A13" s="8" t="s">
        <v>4</v>
      </c>
      <c r="B13" s="9">
        <v>221.80000000000007</v>
      </c>
      <c r="C13" s="35">
        <f t="shared" si="0"/>
        <v>1.0483527910384273E-2</v>
      </c>
      <c r="D13" s="34"/>
      <c r="E13" s="9" t="s">
        <v>30</v>
      </c>
      <c r="F13" s="35" t="s">
        <v>30</v>
      </c>
      <c r="G13" s="10"/>
    </row>
    <row r="14" spans="1:8" s="11" customFormat="1" ht="18" customHeight="1" x14ac:dyDescent="0.25">
      <c r="A14" s="8" t="s">
        <v>1</v>
      </c>
      <c r="B14" s="9">
        <v>280.80000000000007</v>
      </c>
      <c r="C14" s="35">
        <f t="shared" si="0"/>
        <v>1.3272203053362956E-2</v>
      </c>
      <c r="D14" s="34"/>
      <c r="E14" s="9">
        <f>351.5+16</f>
        <v>367.5</v>
      </c>
      <c r="F14" s="35">
        <f>E14/21157</f>
        <v>1.7370137543129934E-2</v>
      </c>
      <c r="G14" s="10"/>
    </row>
    <row r="15" spans="1:8" s="11" customFormat="1" ht="18" customHeight="1" x14ac:dyDescent="0.25">
      <c r="A15" s="12" t="s">
        <v>2</v>
      </c>
      <c r="B15" s="13">
        <f>SUM(B10:B14)</f>
        <v>6954</v>
      </c>
      <c r="C15" s="47">
        <f t="shared" si="0"/>
        <v>0.32868554142836887</v>
      </c>
      <c r="D15" s="14"/>
      <c r="E15" s="13">
        <f>SUM(E10:E14)</f>
        <v>2001</v>
      </c>
      <c r="F15" s="47">
        <f>E15/21157</f>
        <v>9.457862645932788E-2</v>
      </c>
      <c r="G15" s="10"/>
    </row>
    <row r="16" spans="1:8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28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243" width="11" style="25"/>
    <col min="244" max="244" width="10.19921875" style="25" customWidth="1"/>
    <col min="245" max="246" width="5.69921875" style="25" customWidth="1"/>
    <col min="247" max="247" width="1.5" style="25" customWidth="1"/>
    <col min="248" max="249" width="6.3984375" style="25" customWidth="1"/>
    <col min="250" max="250" width="1.5" style="25" customWidth="1"/>
    <col min="251" max="252" width="6" style="25" customWidth="1"/>
    <col min="253" max="257" width="11" style="25"/>
    <col min="258" max="258" width="2.5" style="25" customWidth="1"/>
    <col min="259" max="261" width="11" style="25"/>
    <col min="262" max="262" width="2.8984375" style="25" customWidth="1"/>
    <col min="263" max="499" width="11" style="25"/>
    <col min="500" max="500" width="10.19921875" style="25" customWidth="1"/>
    <col min="501" max="502" width="5.69921875" style="25" customWidth="1"/>
    <col min="503" max="503" width="1.5" style="25" customWidth="1"/>
    <col min="504" max="505" width="6.3984375" style="25" customWidth="1"/>
    <col min="506" max="506" width="1.5" style="25" customWidth="1"/>
    <col min="507" max="508" width="6" style="25" customWidth="1"/>
    <col min="509" max="513" width="11" style="25"/>
    <col min="514" max="514" width="2.5" style="25" customWidth="1"/>
    <col min="515" max="517" width="11" style="25"/>
    <col min="518" max="518" width="2.8984375" style="25" customWidth="1"/>
    <col min="519" max="755" width="11" style="25"/>
    <col min="756" max="756" width="10.19921875" style="25" customWidth="1"/>
    <col min="757" max="758" width="5.69921875" style="25" customWidth="1"/>
    <col min="759" max="759" width="1.5" style="25" customWidth="1"/>
    <col min="760" max="761" width="6.3984375" style="25" customWidth="1"/>
    <col min="762" max="762" width="1.5" style="25" customWidth="1"/>
    <col min="763" max="764" width="6" style="25" customWidth="1"/>
    <col min="765" max="769" width="11" style="25"/>
    <col min="770" max="770" width="2.5" style="25" customWidth="1"/>
    <col min="771" max="773" width="11" style="25"/>
    <col min="774" max="774" width="2.8984375" style="25" customWidth="1"/>
    <col min="775" max="1011" width="11" style="25"/>
    <col min="1012" max="1012" width="10.19921875" style="25" customWidth="1"/>
    <col min="1013" max="1014" width="5.69921875" style="25" customWidth="1"/>
    <col min="1015" max="1015" width="1.5" style="25" customWidth="1"/>
    <col min="1016" max="1017" width="6.3984375" style="25" customWidth="1"/>
    <col min="1018" max="1018" width="1.5" style="25" customWidth="1"/>
    <col min="1019" max="1020" width="6" style="25" customWidth="1"/>
    <col min="1021" max="1025" width="11" style="25"/>
    <col min="1026" max="1026" width="2.5" style="25" customWidth="1"/>
    <col min="1027" max="1029" width="11" style="25"/>
    <col min="1030" max="1030" width="2.8984375" style="25" customWidth="1"/>
    <col min="1031" max="1267" width="11" style="25"/>
    <col min="1268" max="1268" width="10.19921875" style="25" customWidth="1"/>
    <col min="1269" max="1270" width="5.69921875" style="25" customWidth="1"/>
    <col min="1271" max="1271" width="1.5" style="25" customWidth="1"/>
    <col min="1272" max="1273" width="6.3984375" style="25" customWidth="1"/>
    <col min="1274" max="1274" width="1.5" style="25" customWidth="1"/>
    <col min="1275" max="1276" width="6" style="25" customWidth="1"/>
    <col min="1277" max="1281" width="11" style="25"/>
    <col min="1282" max="1282" width="2.5" style="25" customWidth="1"/>
    <col min="1283" max="1285" width="11" style="25"/>
    <col min="1286" max="1286" width="2.8984375" style="25" customWidth="1"/>
    <col min="1287" max="1523" width="11" style="25"/>
    <col min="1524" max="1524" width="10.19921875" style="25" customWidth="1"/>
    <col min="1525" max="1526" width="5.69921875" style="25" customWidth="1"/>
    <col min="1527" max="1527" width="1.5" style="25" customWidth="1"/>
    <col min="1528" max="1529" width="6.3984375" style="25" customWidth="1"/>
    <col min="1530" max="1530" width="1.5" style="25" customWidth="1"/>
    <col min="1531" max="1532" width="6" style="25" customWidth="1"/>
    <col min="1533" max="1537" width="11" style="25"/>
    <col min="1538" max="1538" width="2.5" style="25" customWidth="1"/>
    <col min="1539" max="1541" width="11" style="25"/>
    <col min="1542" max="1542" width="2.8984375" style="25" customWidth="1"/>
    <col min="1543" max="1779" width="11" style="25"/>
    <col min="1780" max="1780" width="10.19921875" style="25" customWidth="1"/>
    <col min="1781" max="1782" width="5.69921875" style="25" customWidth="1"/>
    <col min="1783" max="1783" width="1.5" style="25" customWidth="1"/>
    <col min="1784" max="1785" width="6.3984375" style="25" customWidth="1"/>
    <col min="1786" max="1786" width="1.5" style="25" customWidth="1"/>
    <col min="1787" max="1788" width="6" style="25" customWidth="1"/>
    <col min="1789" max="1793" width="11" style="25"/>
    <col min="1794" max="1794" width="2.5" style="25" customWidth="1"/>
    <col min="1795" max="1797" width="11" style="25"/>
    <col min="1798" max="1798" width="2.8984375" style="25" customWidth="1"/>
    <col min="1799" max="2035" width="11" style="25"/>
    <col min="2036" max="2036" width="10.19921875" style="25" customWidth="1"/>
    <col min="2037" max="2038" width="5.69921875" style="25" customWidth="1"/>
    <col min="2039" max="2039" width="1.5" style="25" customWidth="1"/>
    <col min="2040" max="2041" width="6.3984375" style="25" customWidth="1"/>
    <col min="2042" max="2042" width="1.5" style="25" customWidth="1"/>
    <col min="2043" max="2044" width="6" style="25" customWidth="1"/>
    <col min="2045" max="2049" width="11" style="25"/>
    <col min="2050" max="2050" width="2.5" style="25" customWidth="1"/>
    <col min="2051" max="2053" width="11" style="25"/>
    <col min="2054" max="2054" width="2.8984375" style="25" customWidth="1"/>
    <col min="2055" max="2291" width="11" style="25"/>
    <col min="2292" max="2292" width="10.19921875" style="25" customWidth="1"/>
    <col min="2293" max="2294" width="5.69921875" style="25" customWidth="1"/>
    <col min="2295" max="2295" width="1.5" style="25" customWidth="1"/>
    <col min="2296" max="2297" width="6.3984375" style="25" customWidth="1"/>
    <col min="2298" max="2298" width="1.5" style="25" customWidth="1"/>
    <col min="2299" max="2300" width="6" style="25" customWidth="1"/>
    <col min="2301" max="2305" width="11" style="25"/>
    <col min="2306" max="2306" width="2.5" style="25" customWidth="1"/>
    <col min="2307" max="2309" width="11" style="25"/>
    <col min="2310" max="2310" width="2.8984375" style="25" customWidth="1"/>
    <col min="2311" max="2547" width="11" style="25"/>
    <col min="2548" max="2548" width="10.19921875" style="25" customWidth="1"/>
    <col min="2549" max="2550" width="5.69921875" style="25" customWidth="1"/>
    <col min="2551" max="2551" width="1.5" style="25" customWidth="1"/>
    <col min="2552" max="2553" width="6.3984375" style="25" customWidth="1"/>
    <col min="2554" max="2554" width="1.5" style="25" customWidth="1"/>
    <col min="2555" max="2556" width="6" style="25" customWidth="1"/>
    <col min="2557" max="2561" width="11" style="25"/>
    <col min="2562" max="2562" width="2.5" style="25" customWidth="1"/>
    <col min="2563" max="2565" width="11" style="25"/>
    <col min="2566" max="2566" width="2.8984375" style="25" customWidth="1"/>
    <col min="2567" max="2803" width="11" style="25"/>
    <col min="2804" max="2804" width="10.19921875" style="25" customWidth="1"/>
    <col min="2805" max="2806" width="5.69921875" style="25" customWidth="1"/>
    <col min="2807" max="2807" width="1.5" style="25" customWidth="1"/>
    <col min="2808" max="2809" width="6.3984375" style="25" customWidth="1"/>
    <col min="2810" max="2810" width="1.5" style="25" customWidth="1"/>
    <col min="2811" max="2812" width="6" style="25" customWidth="1"/>
    <col min="2813" max="2817" width="11" style="25"/>
    <col min="2818" max="2818" width="2.5" style="25" customWidth="1"/>
    <col min="2819" max="2821" width="11" style="25"/>
    <col min="2822" max="2822" width="2.8984375" style="25" customWidth="1"/>
    <col min="2823" max="3059" width="11" style="25"/>
    <col min="3060" max="3060" width="10.19921875" style="25" customWidth="1"/>
    <col min="3061" max="3062" width="5.69921875" style="25" customWidth="1"/>
    <col min="3063" max="3063" width="1.5" style="25" customWidth="1"/>
    <col min="3064" max="3065" width="6.3984375" style="25" customWidth="1"/>
    <col min="3066" max="3066" width="1.5" style="25" customWidth="1"/>
    <col min="3067" max="3068" width="6" style="25" customWidth="1"/>
    <col min="3069" max="3073" width="11" style="25"/>
    <col min="3074" max="3074" width="2.5" style="25" customWidth="1"/>
    <col min="3075" max="3077" width="11" style="25"/>
    <col min="3078" max="3078" width="2.8984375" style="25" customWidth="1"/>
    <col min="3079" max="3315" width="11" style="25"/>
    <col min="3316" max="3316" width="10.19921875" style="25" customWidth="1"/>
    <col min="3317" max="3318" width="5.69921875" style="25" customWidth="1"/>
    <col min="3319" max="3319" width="1.5" style="25" customWidth="1"/>
    <col min="3320" max="3321" width="6.3984375" style="25" customWidth="1"/>
    <col min="3322" max="3322" width="1.5" style="25" customWidth="1"/>
    <col min="3323" max="3324" width="6" style="25" customWidth="1"/>
    <col min="3325" max="3329" width="11" style="25"/>
    <col min="3330" max="3330" width="2.5" style="25" customWidth="1"/>
    <col min="3331" max="3333" width="11" style="25"/>
    <col min="3334" max="3334" width="2.8984375" style="25" customWidth="1"/>
    <col min="3335" max="3571" width="11" style="25"/>
    <col min="3572" max="3572" width="10.19921875" style="25" customWidth="1"/>
    <col min="3573" max="3574" width="5.69921875" style="25" customWidth="1"/>
    <col min="3575" max="3575" width="1.5" style="25" customWidth="1"/>
    <col min="3576" max="3577" width="6.3984375" style="25" customWidth="1"/>
    <col min="3578" max="3578" width="1.5" style="25" customWidth="1"/>
    <col min="3579" max="3580" width="6" style="25" customWidth="1"/>
    <col min="3581" max="3585" width="11" style="25"/>
    <col min="3586" max="3586" width="2.5" style="25" customWidth="1"/>
    <col min="3587" max="3589" width="11" style="25"/>
    <col min="3590" max="3590" width="2.8984375" style="25" customWidth="1"/>
    <col min="3591" max="3827" width="11" style="25"/>
    <col min="3828" max="3828" width="10.19921875" style="25" customWidth="1"/>
    <col min="3829" max="3830" width="5.69921875" style="25" customWidth="1"/>
    <col min="3831" max="3831" width="1.5" style="25" customWidth="1"/>
    <col min="3832" max="3833" width="6.3984375" style="25" customWidth="1"/>
    <col min="3834" max="3834" width="1.5" style="25" customWidth="1"/>
    <col min="3835" max="3836" width="6" style="25" customWidth="1"/>
    <col min="3837" max="3841" width="11" style="25"/>
    <col min="3842" max="3842" width="2.5" style="25" customWidth="1"/>
    <col min="3843" max="3845" width="11" style="25"/>
    <col min="3846" max="3846" width="2.8984375" style="25" customWidth="1"/>
    <col min="3847" max="4083" width="11" style="25"/>
    <col min="4084" max="4084" width="10.19921875" style="25" customWidth="1"/>
    <col min="4085" max="4086" width="5.69921875" style="25" customWidth="1"/>
    <col min="4087" max="4087" width="1.5" style="25" customWidth="1"/>
    <col min="4088" max="4089" width="6.3984375" style="25" customWidth="1"/>
    <col min="4090" max="4090" width="1.5" style="25" customWidth="1"/>
    <col min="4091" max="4092" width="6" style="25" customWidth="1"/>
    <col min="4093" max="4097" width="11" style="25"/>
    <col min="4098" max="4098" width="2.5" style="25" customWidth="1"/>
    <col min="4099" max="4101" width="11" style="25"/>
    <col min="4102" max="4102" width="2.8984375" style="25" customWidth="1"/>
    <col min="4103" max="4339" width="11" style="25"/>
    <col min="4340" max="4340" width="10.19921875" style="25" customWidth="1"/>
    <col min="4341" max="4342" width="5.69921875" style="25" customWidth="1"/>
    <col min="4343" max="4343" width="1.5" style="25" customWidth="1"/>
    <col min="4344" max="4345" width="6.3984375" style="25" customWidth="1"/>
    <col min="4346" max="4346" width="1.5" style="25" customWidth="1"/>
    <col min="4347" max="4348" width="6" style="25" customWidth="1"/>
    <col min="4349" max="4353" width="11" style="25"/>
    <col min="4354" max="4354" width="2.5" style="25" customWidth="1"/>
    <col min="4355" max="4357" width="11" style="25"/>
    <col min="4358" max="4358" width="2.8984375" style="25" customWidth="1"/>
    <col min="4359" max="4595" width="11" style="25"/>
    <col min="4596" max="4596" width="10.19921875" style="25" customWidth="1"/>
    <col min="4597" max="4598" width="5.69921875" style="25" customWidth="1"/>
    <col min="4599" max="4599" width="1.5" style="25" customWidth="1"/>
    <col min="4600" max="4601" width="6.3984375" style="25" customWidth="1"/>
    <col min="4602" max="4602" width="1.5" style="25" customWidth="1"/>
    <col min="4603" max="4604" width="6" style="25" customWidth="1"/>
    <col min="4605" max="4609" width="11" style="25"/>
    <col min="4610" max="4610" width="2.5" style="25" customWidth="1"/>
    <col min="4611" max="4613" width="11" style="25"/>
    <col min="4614" max="4614" width="2.8984375" style="25" customWidth="1"/>
    <col min="4615" max="4851" width="11" style="25"/>
    <col min="4852" max="4852" width="10.19921875" style="25" customWidth="1"/>
    <col min="4853" max="4854" width="5.69921875" style="25" customWidth="1"/>
    <col min="4855" max="4855" width="1.5" style="25" customWidth="1"/>
    <col min="4856" max="4857" width="6.3984375" style="25" customWidth="1"/>
    <col min="4858" max="4858" width="1.5" style="25" customWidth="1"/>
    <col min="4859" max="4860" width="6" style="25" customWidth="1"/>
    <col min="4861" max="4865" width="11" style="25"/>
    <col min="4866" max="4866" width="2.5" style="25" customWidth="1"/>
    <col min="4867" max="4869" width="11" style="25"/>
    <col min="4870" max="4870" width="2.8984375" style="25" customWidth="1"/>
    <col min="4871" max="5107" width="11" style="25"/>
    <col min="5108" max="5108" width="10.19921875" style="25" customWidth="1"/>
    <col min="5109" max="5110" width="5.69921875" style="25" customWidth="1"/>
    <col min="5111" max="5111" width="1.5" style="25" customWidth="1"/>
    <col min="5112" max="5113" width="6.3984375" style="25" customWidth="1"/>
    <col min="5114" max="5114" width="1.5" style="25" customWidth="1"/>
    <col min="5115" max="5116" width="6" style="25" customWidth="1"/>
    <col min="5117" max="5121" width="11" style="25"/>
    <col min="5122" max="5122" width="2.5" style="25" customWidth="1"/>
    <col min="5123" max="5125" width="11" style="25"/>
    <col min="5126" max="5126" width="2.8984375" style="25" customWidth="1"/>
    <col min="5127" max="5363" width="11" style="25"/>
    <col min="5364" max="5364" width="10.19921875" style="25" customWidth="1"/>
    <col min="5365" max="5366" width="5.69921875" style="25" customWidth="1"/>
    <col min="5367" max="5367" width="1.5" style="25" customWidth="1"/>
    <col min="5368" max="5369" width="6.3984375" style="25" customWidth="1"/>
    <col min="5370" max="5370" width="1.5" style="25" customWidth="1"/>
    <col min="5371" max="5372" width="6" style="25" customWidth="1"/>
    <col min="5373" max="5377" width="11" style="25"/>
    <col min="5378" max="5378" width="2.5" style="25" customWidth="1"/>
    <col min="5379" max="5381" width="11" style="25"/>
    <col min="5382" max="5382" width="2.8984375" style="25" customWidth="1"/>
    <col min="5383" max="5619" width="11" style="25"/>
    <col min="5620" max="5620" width="10.19921875" style="25" customWidth="1"/>
    <col min="5621" max="5622" width="5.69921875" style="25" customWidth="1"/>
    <col min="5623" max="5623" width="1.5" style="25" customWidth="1"/>
    <col min="5624" max="5625" width="6.3984375" style="25" customWidth="1"/>
    <col min="5626" max="5626" width="1.5" style="25" customWidth="1"/>
    <col min="5627" max="5628" width="6" style="25" customWidth="1"/>
    <col min="5629" max="5633" width="11" style="25"/>
    <col min="5634" max="5634" width="2.5" style="25" customWidth="1"/>
    <col min="5635" max="5637" width="11" style="25"/>
    <col min="5638" max="5638" width="2.8984375" style="25" customWidth="1"/>
    <col min="5639" max="5875" width="11" style="25"/>
    <col min="5876" max="5876" width="10.19921875" style="25" customWidth="1"/>
    <col min="5877" max="5878" width="5.69921875" style="25" customWidth="1"/>
    <col min="5879" max="5879" width="1.5" style="25" customWidth="1"/>
    <col min="5880" max="5881" width="6.3984375" style="25" customWidth="1"/>
    <col min="5882" max="5882" width="1.5" style="25" customWidth="1"/>
    <col min="5883" max="5884" width="6" style="25" customWidth="1"/>
    <col min="5885" max="5889" width="11" style="25"/>
    <col min="5890" max="5890" width="2.5" style="25" customWidth="1"/>
    <col min="5891" max="5893" width="11" style="25"/>
    <col min="5894" max="5894" width="2.8984375" style="25" customWidth="1"/>
    <col min="5895" max="6131" width="11" style="25"/>
    <col min="6132" max="6132" width="10.19921875" style="25" customWidth="1"/>
    <col min="6133" max="6134" width="5.69921875" style="25" customWidth="1"/>
    <col min="6135" max="6135" width="1.5" style="25" customWidth="1"/>
    <col min="6136" max="6137" width="6.3984375" style="25" customWidth="1"/>
    <col min="6138" max="6138" width="1.5" style="25" customWidth="1"/>
    <col min="6139" max="6140" width="6" style="25" customWidth="1"/>
    <col min="6141" max="6145" width="11" style="25"/>
    <col min="6146" max="6146" width="2.5" style="25" customWidth="1"/>
    <col min="6147" max="6149" width="11" style="25"/>
    <col min="6150" max="6150" width="2.8984375" style="25" customWidth="1"/>
    <col min="6151" max="6387" width="11" style="25"/>
    <col min="6388" max="6388" width="10.19921875" style="25" customWidth="1"/>
    <col min="6389" max="6390" width="5.69921875" style="25" customWidth="1"/>
    <col min="6391" max="6391" width="1.5" style="25" customWidth="1"/>
    <col min="6392" max="6393" width="6.3984375" style="25" customWidth="1"/>
    <col min="6394" max="6394" width="1.5" style="25" customWidth="1"/>
    <col min="6395" max="6396" width="6" style="25" customWidth="1"/>
    <col min="6397" max="6401" width="11" style="25"/>
    <col min="6402" max="6402" width="2.5" style="25" customWidth="1"/>
    <col min="6403" max="6405" width="11" style="25"/>
    <col min="6406" max="6406" width="2.8984375" style="25" customWidth="1"/>
    <col min="6407" max="6643" width="11" style="25"/>
    <col min="6644" max="6644" width="10.19921875" style="25" customWidth="1"/>
    <col min="6645" max="6646" width="5.69921875" style="25" customWidth="1"/>
    <col min="6647" max="6647" width="1.5" style="25" customWidth="1"/>
    <col min="6648" max="6649" width="6.3984375" style="25" customWidth="1"/>
    <col min="6650" max="6650" width="1.5" style="25" customWidth="1"/>
    <col min="6651" max="6652" width="6" style="25" customWidth="1"/>
    <col min="6653" max="6657" width="11" style="25"/>
    <col min="6658" max="6658" width="2.5" style="25" customWidth="1"/>
    <col min="6659" max="6661" width="11" style="25"/>
    <col min="6662" max="6662" width="2.8984375" style="25" customWidth="1"/>
    <col min="6663" max="6899" width="11" style="25"/>
    <col min="6900" max="6900" width="10.19921875" style="25" customWidth="1"/>
    <col min="6901" max="6902" width="5.69921875" style="25" customWidth="1"/>
    <col min="6903" max="6903" width="1.5" style="25" customWidth="1"/>
    <col min="6904" max="6905" width="6.3984375" style="25" customWidth="1"/>
    <col min="6906" max="6906" width="1.5" style="25" customWidth="1"/>
    <col min="6907" max="6908" width="6" style="25" customWidth="1"/>
    <col min="6909" max="6913" width="11" style="25"/>
    <col min="6914" max="6914" width="2.5" style="25" customWidth="1"/>
    <col min="6915" max="6917" width="11" style="25"/>
    <col min="6918" max="6918" width="2.8984375" style="25" customWidth="1"/>
    <col min="6919" max="7155" width="11" style="25"/>
    <col min="7156" max="7156" width="10.19921875" style="25" customWidth="1"/>
    <col min="7157" max="7158" width="5.69921875" style="25" customWidth="1"/>
    <col min="7159" max="7159" width="1.5" style="25" customWidth="1"/>
    <col min="7160" max="7161" width="6.3984375" style="25" customWidth="1"/>
    <col min="7162" max="7162" width="1.5" style="25" customWidth="1"/>
    <col min="7163" max="7164" width="6" style="25" customWidth="1"/>
    <col min="7165" max="7169" width="11" style="25"/>
    <col min="7170" max="7170" width="2.5" style="25" customWidth="1"/>
    <col min="7171" max="7173" width="11" style="25"/>
    <col min="7174" max="7174" width="2.8984375" style="25" customWidth="1"/>
    <col min="7175" max="7411" width="11" style="25"/>
    <col min="7412" max="7412" width="10.19921875" style="25" customWidth="1"/>
    <col min="7413" max="7414" width="5.69921875" style="25" customWidth="1"/>
    <col min="7415" max="7415" width="1.5" style="25" customWidth="1"/>
    <col min="7416" max="7417" width="6.3984375" style="25" customWidth="1"/>
    <col min="7418" max="7418" width="1.5" style="25" customWidth="1"/>
    <col min="7419" max="7420" width="6" style="25" customWidth="1"/>
    <col min="7421" max="7425" width="11" style="25"/>
    <col min="7426" max="7426" width="2.5" style="25" customWidth="1"/>
    <col min="7427" max="7429" width="11" style="25"/>
    <col min="7430" max="7430" width="2.8984375" style="25" customWidth="1"/>
    <col min="7431" max="7667" width="11" style="25"/>
    <col min="7668" max="7668" width="10.19921875" style="25" customWidth="1"/>
    <col min="7669" max="7670" width="5.69921875" style="25" customWidth="1"/>
    <col min="7671" max="7671" width="1.5" style="25" customWidth="1"/>
    <col min="7672" max="7673" width="6.3984375" style="25" customWidth="1"/>
    <col min="7674" max="7674" width="1.5" style="25" customWidth="1"/>
    <col min="7675" max="7676" width="6" style="25" customWidth="1"/>
    <col min="7677" max="7681" width="11" style="25"/>
    <col min="7682" max="7682" width="2.5" style="25" customWidth="1"/>
    <col min="7683" max="7685" width="11" style="25"/>
    <col min="7686" max="7686" width="2.8984375" style="25" customWidth="1"/>
    <col min="7687" max="7923" width="11" style="25"/>
    <col min="7924" max="7924" width="10.19921875" style="25" customWidth="1"/>
    <col min="7925" max="7926" width="5.69921875" style="25" customWidth="1"/>
    <col min="7927" max="7927" width="1.5" style="25" customWidth="1"/>
    <col min="7928" max="7929" width="6.3984375" style="25" customWidth="1"/>
    <col min="7930" max="7930" width="1.5" style="25" customWidth="1"/>
    <col min="7931" max="7932" width="6" style="25" customWidth="1"/>
    <col min="7933" max="7937" width="11" style="25"/>
    <col min="7938" max="7938" width="2.5" style="25" customWidth="1"/>
    <col min="7939" max="7941" width="11" style="25"/>
    <col min="7942" max="7942" width="2.8984375" style="25" customWidth="1"/>
    <col min="7943" max="8179" width="11" style="25"/>
    <col min="8180" max="8180" width="10.19921875" style="25" customWidth="1"/>
    <col min="8181" max="8182" width="5.69921875" style="25" customWidth="1"/>
    <col min="8183" max="8183" width="1.5" style="25" customWidth="1"/>
    <col min="8184" max="8185" width="6.3984375" style="25" customWidth="1"/>
    <col min="8186" max="8186" width="1.5" style="25" customWidth="1"/>
    <col min="8187" max="8188" width="6" style="25" customWidth="1"/>
    <col min="8189" max="8193" width="11" style="25"/>
    <col min="8194" max="8194" width="2.5" style="25" customWidth="1"/>
    <col min="8195" max="8197" width="11" style="25"/>
    <col min="8198" max="8198" width="2.8984375" style="25" customWidth="1"/>
    <col min="8199" max="8435" width="11" style="25"/>
    <col min="8436" max="8436" width="10.19921875" style="25" customWidth="1"/>
    <col min="8437" max="8438" width="5.69921875" style="25" customWidth="1"/>
    <col min="8439" max="8439" width="1.5" style="25" customWidth="1"/>
    <col min="8440" max="8441" width="6.3984375" style="25" customWidth="1"/>
    <col min="8442" max="8442" width="1.5" style="25" customWidth="1"/>
    <col min="8443" max="8444" width="6" style="25" customWidth="1"/>
    <col min="8445" max="8449" width="11" style="25"/>
    <col min="8450" max="8450" width="2.5" style="25" customWidth="1"/>
    <col min="8451" max="8453" width="11" style="25"/>
    <col min="8454" max="8454" width="2.8984375" style="25" customWidth="1"/>
    <col min="8455" max="8691" width="11" style="25"/>
    <col min="8692" max="8692" width="10.19921875" style="25" customWidth="1"/>
    <col min="8693" max="8694" width="5.69921875" style="25" customWidth="1"/>
    <col min="8695" max="8695" width="1.5" style="25" customWidth="1"/>
    <col min="8696" max="8697" width="6.3984375" style="25" customWidth="1"/>
    <col min="8698" max="8698" width="1.5" style="25" customWidth="1"/>
    <col min="8699" max="8700" width="6" style="25" customWidth="1"/>
    <col min="8701" max="8705" width="11" style="25"/>
    <col min="8706" max="8706" width="2.5" style="25" customWidth="1"/>
    <col min="8707" max="8709" width="11" style="25"/>
    <col min="8710" max="8710" width="2.8984375" style="25" customWidth="1"/>
    <col min="8711" max="8947" width="11" style="25"/>
    <col min="8948" max="8948" width="10.19921875" style="25" customWidth="1"/>
    <col min="8949" max="8950" width="5.69921875" style="25" customWidth="1"/>
    <col min="8951" max="8951" width="1.5" style="25" customWidth="1"/>
    <col min="8952" max="8953" width="6.3984375" style="25" customWidth="1"/>
    <col min="8954" max="8954" width="1.5" style="25" customWidth="1"/>
    <col min="8955" max="8956" width="6" style="25" customWidth="1"/>
    <col min="8957" max="8961" width="11" style="25"/>
    <col min="8962" max="8962" width="2.5" style="25" customWidth="1"/>
    <col min="8963" max="8965" width="11" style="25"/>
    <col min="8966" max="8966" width="2.8984375" style="25" customWidth="1"/>
    <col min="8967" max="9203" width="11" style="25"/>
    <col min="9204" max="9204" width="10.19921875" style="25" customWidth="1"/>
    <col min="9205" max="9206" width="5.69921875" style="25" customWidth="1"/>
    <col min="9207" max="9207" width="1.5" style="25" customWidth="1"/>
    <col min="9208" max="9209" width="6.3984375" style="25" customWidth="1"/>
    <col min="9210" max="9210" width="1.5" style="25" customWidth="1"/>
    <col min="9211" max="9212" width="6" style="25" customWidth="1"/>
    <col min="9213" max="9217" width="11" style="25"/>
    <col min="9218" max="9218" width="2.5" style="25" customWidth="1"/>
    <col min="9219" max="9221" width="11" style="25"/>
    <col min="9222" max="9222" width="2.8984375" style="25" customWidth="1"/>
    <col min="9223" max="9459" width="11" style="25"/>
    <col min="9460" max="9460" width="10.19921875" style="25" customWidth="1"/>
    <col min="9461" max="9462" width="5.69921875" style="25" customWidth="1"/>
    <col min="9463" max="9463" width="1.5" style="25" customWidth="1"/>
    <col min="9464" max="9465" width="6.3984375" style="25" customWidth="1"/>
    <col min="9466" max="9466" width="1.5" style="25" customWidth="1"/>
    <col min="9467" max="9468" width="6" style="25" customWidth="1"/>
    <col min="9469" max="9473" width="11" style="25"/>
    <col min="9474" max="9474" width="2.5" style="25" customWidth="1"/>
    <col min="9475" max="9477" width="11" style="25"/>
    <col min="9478" max="9478" width="2.8984375" style="25" customWidth="1"/>
    <col min="9479" max="9715" width="11" style="25"/>
    <col min="9716" max="9716" width="10.19921875" style="25" customWidth="1"/>
    <col min="9717" max="9718" width="5.69921875" style="25" customWidth="1"/>
    <col min="9719" max="9719" width="1.5" style="25" customWidth="1"/>
    <col min="9720" max="9721" width="6.3984375" style="25" customWidth="1"/>
    <col min="9722" max="9722" width="1.5" style="25" customWidth="1"/>
    <col min="9723" max="9724" width="6" style="25" customWidth="1"/>
    <col min="9725" max="9729" width="11" style="25"/>
    <col min="9730" max="9730" width="2.5" style="25" customWidth="1"/>
    <col min="9731" max="9733" width="11" style="25"/>
    <col min="9734" max="9734" width="2.8984375" style="25" customWidth="1"/>
    <col min="9735" max="9971" width="11" style="25"/>
    <col min="9972" max="9972" width="10.19921875" style="25" customWidth="1"/>
    <col min="9973" max="9974" width="5.69921875" style="25" customWidth="1"/>
    <col min="9975" max="9975" width="1.5" style="25" customWidth="1"/>
    <col min="9976" max="9977" width="6.3984375" style="25" customWidth="1"/>
    <col min="9978" max="9978" width="1.5" style="25" customWidth="1"/>
    <col min="9979" max="9980" width="6" style="25" customWidth="1"/>
    <col min="9981" max="9985" width="11" style="25"/>
    <col min="9986" max="9986" width="2.5" style="25" customWidth="1"/>
    <col min="9987" max="9989" width="11" style="25"/>
    <col min="9990" max="9990" width="2.8984375" style="25" customWidth="1"/>
    <col min="9991" max="10227" width="11" style="25"/>
    <col min="10228" max="10228" width="10.19921875" style="25" customWidth="1"/>
    <col min="10229" max="10230" width="5.69921875" style="25" customWidth="1"/>
    <col min="10231" max="10231" width="1.5" style="25" customWidth="1"/>
    <col min="10232" max="10233" width="6.3984375" style="25" customWidth="1"/>
    <col min="10234" max="10234" width="1.5" style="25" customWidth="1"/>
    <col min="10235" max="10236" width="6" style="25" customWidth="1"/>
    <col min="10237" max="10241" width="11" style="25"/>
    <col min="10242" max="10242" width="2.5" style="25" customWidth="1"/>
    <col min="10243" max="10245" width="11" style="25"/>
    <col min="10246" max="10246" width="2.8984375" style="25" customWidth="1"/>
    <col min="10247" max="10483" width="11" style="25"/>
    <col min="10484" max="10484" width="10.19921875" style="25" customWidth="1"/>
    <col min="10485" max="10486" width="5.69921875" style="25" customWidth="1"/>
    <col min="10487" max="10487" width="1.5" style="25" customWidth="1"/>
    <col min="10488" max="10489" width="6.3984375" style="25" customWidth="1"/>
    <col min="10490" max="10490" width="1.5" style="25" customWidth="1"/>
    <col min="10491" max="10492" width="6" style="25" customWidth="1"/>
    <col min="10493" max="10497" width="11" style="25"/>
    <col min="10498" max="10498" width="2.5" style="25" customWidth="1"/>
    <col min="10499" max="10501" width="11" style="25"/>
    <col min="10502" max="10502" width="2.8984375" style="25" customWidth="1"/>
    <col min="10503" max="10739" width="11" style="25"/>
    <col min="10740" max="10740" width="10.19921875" style="25" customWidth="1"/>
    <col min="10741" max="10742" width="5.69921875" style="25" customWidth="1"/>
    <col min="10743" max="10743" width="1.5" style="25" customWidth="1"/>
    <col min="10744" max="10745" width="6.3984375" style="25" customWidth="1"/>
    <col min="10746" max="10746" width="1.5" style="25" customWidth="1"/>
    <col min="10747" max="10748" width="6" style="25" customWidth="1"/>
    <col min="10749" max="10753" width="11" style="25"/>
    <col min="10754" max="10754" width="2.5" style="25" customWidth="1"/>
    <col min="10755" max="10757" width="11" style="25"/>
    <col min="10758" max="10758" width="2.8984375" style="25" customWidth="1"/>
    <col min="10759" max="10995" width="11" style="25"/>
    <col min="10996" max="10996" width="10.19921875" style="25" customWidth="1"/>
    <col min="10997" max="10998" width="5.69921875" style="25" customWidth="1"/>
    <col min="10999" max="10999" width="1.5" style="25" customWidth="1"/>
    <col min="11000" max="11001" width="6.3984375" style="25" customWidth="1"/>
    <col min="11002" max="11002" width="1.5" style="25" customWidth="1"/>
    <col min="11003" max="11004" width="6" style="25" customWidth="1"/>
    <col min="11005" max="11009" width="11" style="25"/>
    <col min="11010" max="11010" width="2.5" style="25" customWidth="1"/>
    <col min="11011" max="11013" width="11" style="25"/>
    <col min="11014" max="11014" width="2.8984375" style="25" customWidth="1"/>
    <col min="11015" max="11251" width="11" style="25"/>
    <col min="11252" max="11252" width="10.19921875" style="25" customWidth="1"/>
    <col min="11253" max="11254" width="5.69921875" style="25" customWidth="1"/>
    <col min="11255" max="11255" width="1.5" style="25" customWidth="1"/>
    <col min="11256" max="11257" width="6.3984375" style="25" customWidth="1"/>
    <col min="11258" max="11258" width="1.5" style="25" customWidth="1"/>
    <col min="11259" max="11260" width="6" style="25" customWidth="1"/>
    <col min="11261" max="11265" width="11" style="25"/>
    <col min="11266" max="11266" width="2.5" style="25" customWidth="1"/>
    <col min="11267" max="11269" width="11" style="25"/>
    <col min="11270" max="11270" width="2.8984375" style="25" customWidth="1"/>
    <col min="11271" max="11507" width="11" style="25"/>
    <col min="11508" max="11508" width="10.19921875" style="25" customWidth="1"/>
    <col min="11509" max="11510" width="5.69921875" style="25" customWidth="1"/>
    <col min="11511" max="11511" width="1.5" style="25" customWidth="1"/>
    <col min="11512" max="11513" width="6.3984375" style="25" customWidth="1"/>
    <col min="11514" max="11514" width="1.5" style="25" customWidth="1"/>
    <col min="11515" max="11516" width="6" style="25" customWidth="1"/>
    <col min="11517" max="11521" width="11" style="25"/>
    <col min="11522" max="11522" width="2.5" style="25" customWidth="1"/>
    <col min="11523" max="11525" width="11" style="25"/>
    <col min="11526" max="11526" width="2.8984375" style="25" customWidth="1"/>
    <col min="11527" max="11763" width="11" style="25"/>
    <col min="11764" max="11764" width="10.19921875" style="25" customWidth="1"/>
    <col min="11765" max="11766" width="5.69921875" style="25" customWidth="1"/>
    <col min="11767" max="11767" width="1.5" style="25" customWidth="1"/>
    <col min="11768" max="11769" width="6.3984375" style="25" customWidth="1"/>
    <col min="11770" max="11770" width="1.5" style="25" customWidth="1"/>
    <col min="11771" max="11772" width="6" style="25" customWidth="1"/>
    <col min="11773" max="11777" width="11" style="25"/>
    <col min="11778" max="11778" width="2.5" style="25" customWidth="1"/>
    <col min="11779" max="11781" width="11" style="25"/>
    <col min="11782" max="11782" width="2.8984375" style="25" customWidth="1"/>
    <col min="11783" max="12019" width="11" style="25"/>
    <col min="12020" max="12020" width="10.19921875" style="25" customWidth="1"/>
    <col min="12021" max="12022" width="5.69921875" style="25" customWidth="1"/>
    <col min="12023" max="12023" width="1.5" style="25" customWidth="1"/>
    <col min="12024" max="12025" width="6.3984375" style="25" customWidth="1"/>
    <col min="12026" max="12026" width="1.5" style="25" customWidth="1"/>
    <col min="12027" max="12028" width="6" style="25" customWidth="1"/>
    <col min="12029" max="12033" width="11" style="25"/>
    <col min="12034" max="12034" width="2.5" style="25" customWidth="1"/>
    <col min="12035" max="12037" width="11" style="25"/>
    <col min="12038" max="12038" width="2.8984375" style="25" customWidth="1"/>
    <col min="12039" max="12275" width="11" style="25"/>
    <col min="12276" max="12276" width="10.19921875" style="25" customWidth="1"/>
    <col min="12277" max="12278" width="5.69921875" style="25" customWidth="1"/>
    <col min="12279" max="12279" width="1.5" style="25" customWidth="1"/>
    <col min="12280" max="12281" width="6.3984375" style="25" customWidth="1"/>
    <col min="12282" max="12282" width="1.5" style="25" customWidth="1"/>
    <col min="12283" max="12284" width="6" style="25" customWidth="1"/>
    <col min="12285" max="12289" width="11" style="25"/>
    <col min="12290" max="12290" width="2.5" style="25" customWidth="1"/>
    <col min="12291" max="12293" width="11" style="25"/>
    <col min="12294" max="12294" width="2.8984375" style="25" customWidth="1"/>
    <col min="12295" max="12531" width="11" style="25"/>
    <col min="12532" max="12532" width="10.19921875" style="25" customWidth="1"/>
    <col min="12533" max="12534" width="5.69921875" style="25" customWidth="1"/>
    <col min="12535" max="12535" width="1.5" style="25" customWidth="1"/>
    <col min="12536" max="12537" width="6.3984375" style="25" customWidth="1"/>
    <col min="12538" max="12538" width="1.5" style="25" customWidth="1"/>
    <col min="12539" max="12540" width="6" style="25" customWidth="1"/>
    <col min="12541" max="12545" width="11" style="25"/>
    <col min="12546" max="12546" width="2.5" style="25" customWidth="1"/>
    <col min="12547" max="12549" width="11" style="25"/>
    <col min="12550" max="12550" width="2.8984375" style="25" customWidth="1"/>
    <col min="12551" max="12787" width="11" style="25"/>
    <col min="12788" max="12788" width="10.19921875" style="25" customWidth="1"/>
    <col min="12789" max="12790" width="5.69921875" style="25" customWidth="1"/>
    <col min="12791" max="12791" width="1.5" style="25" customWidth="1"/>
    <col min="12792" max="12793" width="6.3984375" style="25" customWidth="1"/>
    <col min="12794" max="12794" width="1.5" style="25" customWidth="1"/>
    <col min="12795" max="12796" width="6" style="25" customWidth="1"/>
    <col min="12797" max="12801" width="11" style="25"/>
    <col min="12802" max="12802" width="2.5" style="25" customWidth="1"/>
    <col min="12803" max="12805" width="11" style="25"/>
    <col min="12806" max="12806" width="2.8984375" style="25" customWidth="1"/>
    <col min="12807" max="13043" width="11" style="25"/>
    <col min="13044" max="13044" width="10.19921875" style="25" customWidth="1"/>
    <col min="13045" max="13046" width="5.69921875" style="25" customWidth="1"/>
    <col min="13047" max="13047" width="1.5" style="25" customWidth="1"/>
    <col min="13048" max="13049" width="6.3984375" style="25" customWidth="1"/>
    <col min="13050" max="13050" width="1.5" style="25" customWidth="1"/>
    <col min="13051" max="13052" width="6" style="25" customWidth="1"/>
    <col min="13053" max="13057" width="11" style="25"/>
    <col min="13058" max="13058" width="2.5" style="25" customWidth="1"/>
    <col min="13059" max="13061" width="11" style="25"/>
    <col min="13062" max="13062" width="2.8984375" style="25" customWidth="1"/>
    <col min="13063" max="13299" width="11" style="25"/>
    <col min="13300" max="13300" width="10.19921875" style="25" customWidth="1"/>
    <col min="13301" max="13302" width="5.69921875" style="25" customWidth="1"/>
    <col min="13303" max="13303" width="1.5" style="25" customWidth="1"/>
    <col min="13304" max="13305" width="6.3984375" style="25" customWidth="1"/>
    <col min="13306" max="13306" width="1.5" style="25" customWidth="1"/>
    <col min="13307" max="13308" width="6" style="25" customWidth="1"/>
    <col min="13309" max="13313" width="11" style="25"/>
    <col min="13314" max="13314" width="2.5" style="25" customWidth="1"/>
    <col min="13315" max="13317" width="11" style="25"/>
    <col min="13318" max="13318" width="2.8984375" style="25" customWidth="1"/>
    <col min="13319" max="13555" width="11" style="25"/>
    <col min="13556" max="13556" width="10.19921875" style="25" customWidth="1"/>
    <col min="13557" max="13558" width="5.69921875" style="25" customWidth="1"/>
    <col min="13559" max="13559" width="1.5" style="25" customWidth="1"/>
    <col min="13560" max="13561" width="6.3984375" style="25" customWidth="1"/>
    <col min="13562" max="13562" width="1.5" style="25" customWidth="1"/>
    <col min="13563" max="13564" width="6" style="25" customWidth="1"/>
    <col min="13565" max="13569" width="11" style="25"/>
    <col min="13570" max="13570" width="2.5" style="25" customWidth="1"/>
    <col min="13571" max="13573" width="11" style="25"/>
    <col min="13574" max="13574" width="2.8984375" style="25" customWidth="1"/>
    <col min="13575" max="13811" width="11" style="25"/>
    <col min="13812" max="13812" width="10.19921875" style="25" customWidth="1"/>
    <col min="13813" max="13814" width="5.69921875" style="25" customWidth="1"/>
    <col min="13815" max="13815" width="1.5" style="25" customWidth="1"/>
    <col min="13816" max="13817" width="6.3984375" style="25" customWidth="1"/>
    <col min="13818" max="13818" width="1.5" style="25" customWidth="1"/>
    <col min="13819" max="13820" width="6" style="25" customWidth="1"/>
    <col min="13821" max="13825" width="11" style="25"/>
    <col min="13826" max="13826" width="2.5" style="25" customWidth="1"/>
    <col min="13827" max="13829" width="11" style="25"/>
    <col min="13830" max="13830" width="2.8984375" style="25" customWidth="1"/>
    <col min="13831" max="14067" width="11" style="25"/>
    <col min="14068" max="14068" width="10.19921875" style="25" customWidth="1"/>
    <col min="14069" max="14070" width="5.69921875" style="25" customWidth="1"/>
    <col min="14071" max="14071" width="1.5" style="25" customWidth="1"/>
    <col min="14072" max="14073" width="6.3984375" style="25" customWidth="1"/>
    <col min="14074" max="14074" width="1.5" style="25" customWidth="1"/>
    <col min="14075" max="14076" width="6" style="25" customWidth="1"/>
    <col min="14077" max="14081" width="11" style="25"/>
    <col min="14082" max="14082" width="2.5" style="25" customWidth="1"/>
    <col min="14083" max="14085" width="11" style="25"/>
    <col min="14086" max="14086" width="2.8984375" style="25" customWidth="1"/>
    <col min="14087" max="14323" width="11" style="25"/>
    <col min="14324" max="14324" width="10.19921875" style="25" customWidth="1"/>
    <col min="14325" max="14326" width="5.69921875" style="25" customWidth="1"/>
    <col min="14327" max="14327" width="1.5" style="25" customWidth="1"/>
    <col min="14328" max="14329" width="6.3984375" style="25" customWidth="1"/>
    <col min="14330" max="14330" width="1.5" style="25" customWidth="1"/>
    <col min="14331" max="14332" width="6" style="25" customWidth="1"/>
    <col min="14333" max="14337" width="11" style="25"/>
    <col min="14338" max="14338" width="2.5" style="25" customWidth="1"/>
    <col min="14339" max="14341" width="11" style="25"/>
    <col min="14342" max="14342" width="2.8984375" style="25" customWidth="1"/>
    <col min="14343" max="14579" width="11" style="25"/>
    <col min="14580" max="14580" width="10.19921875" style="25" customWidth="1"/>
    <col min="14581" max="14582" width="5.69921875" style="25" customWidth="1"/>
    <col min="14583" max="14583" width="1.5" style="25" customWidth="1"/>
    <col min="14584" max="14585" width="6.3984375" style="25" customWidth="1"/>
    <col min="14586" max="14586" width="1.5" style="25" customWidth="1"/>
    <col min="14587" max="14588" width="6" style="25" customWidth="1"/>
    <col min="14589" max="14593" width="11" style="25"/>
    <col min="14594" max="14594" width="2.5" style="25" customWidth="1"/>
    <col min="14595" max="14597" width="11" style="25"/>
    <col min="14598" max="14598" width="2.8984375" style="25" customWidth="1"/>
    <col min="14599" max="14835" width="11" style="25"/>
    <col min="14836" max="14836" width="10.19921875" style="25" customWidth="1"/>
    <col min="14837" max="14838" width="5.69921875" style="25" customWidth="1"/>
    <col min="14839" max="14839" width="1.5" style="25" customWidth="1"/>
    <col min="14840" max="14841" width="6.3984375" style="25" customWidth="1"/>
    <col min="14842" max="14842" width="1.5" style="25" customWidth="1"/>
    <col min="14843" max="14844" width="6" style="25" customWidth="1"/>
    <col min="14845" max="14849" width="11" style="25"/>
    <col min="14850" max="14850" width="2.5" style="25" customWidth="1"/>
    <col min="14851" max="14853" width="11" style="25"/>
    <col min="14854" max="14854" width="2.8984375" style="25" customWidth="1"/>
    <col min="14855" max="15091" width="11" style="25"/>
    <col min="15092" max="15092" width="10.19921875" style="25" customWidth="1"/>
    <col min="15093" max="15094" width="5.69921875" style="25" customWidth="1"/>
    <col min="15095" max="15095" width="1.5" style="25" customWidth="1"/>
    <col min="15096" max="15097" width="6.3984375" style="25" customWidth="1"/>
    <col min="15098" max="15098" width="1.5" style="25" customWidth="1"/>
    <col min="15099" max="15100" width="6" style="25" customWidth="1"/>
    <col min="15101" max="15105" width="11" style="25"/>
    <col min="15106" max="15106" width="2.5" style="25" customWidth="1"/>
    <col min="15107" max="15109" width="11" style="25"/>
    <col min="15110" max="15110" width="2.8984375" style="25" customWidth="1"/>
    <col min="15111" max="15347" width="11" style="25"/>
    <col min="15348" max="15348" width="10.19921875" style="25" customWidth="1"/>
    <col min="15349" max="15350" width="5.69921875" style="25" customWidth="1"/>
    <col min="15351" max="15351" width="1.5" style="25" customWidth="1"/>
    <col min="15352" max="15353" width="6.3984375" style="25" customWidth="1"/>
    <col min="15354" max="15354" width="1.5" style="25" customWidth="1"/>
    <col min="15355" max="15356" width="6" style="25" customWidth="1"/>
    <col min="15357" max="15361" width="11" style="25"/>
    <col min="15362" max="15362" width="2.5" style="25" customWidth="1"/>
    <col min="15363" max="15365" width="11" style="25"/>
    <col min="15366" max="15366" width="2.8984375" style="25" customWidth="1"/>
    <col min="15367" max="15603" width="11" style="25"/>
    <col min="15604" max="15604" width="10.19921875" style="25" customWidth="1"/>
    <col min="15605" max="15606" width="5.69921875" style="25" customWidth="1"/>
    <col min="15607" max="15607" width="1.5" style="25" customWidth="1"/>
    <col min="15608" max="15609" width="6.3984375" style="25" customWidth="1"/>
    <col min="15610" max="15610" width="1.5" style="25" customWidth="1"/>
    <col min="15611" max="15612" width="6" style="25" customWidth="1"/>
    <col min="15613" max="15617" width="11" style="25"/>
    <col min="15618" max="15618" width="2.5" style="25" customWidth="1"/>
    <col min="15619" max="15621" width="11" style="25"/>
    <col min="15622" max="15622" width="2.8984375" style="25" customWidth="1"/>
    <col min="15623" max="15859" width="11" style="25"/>
    <col min="15860" max="15860" width="10.19921875" style="25" customWidth="1"/>
    <col min="15861" max="15862" width="5.69921875" style="25" customWidth="1"/>
    <col min="15863" max="15863" width="1.5" style="25" customWidth="1"/>
    <col min="15864" max="15865" width="6.3984375" style="25" customWidth="1"/>
    <col min="15866" max="15866" width="1.5" style="25" customWidth="1"/>
    <col min="15867" max="15868" width="6" style="25" customWidth="1"/>
    <col min="15869" max="15873" width="11" style="25"/>
    <col min="15874" max="15874" width="2.5" style="25" customWidth="1"/>
    <col min="15875" max="15877" width="11" style="25"/>
    <col min="15878" max="15878" width="2.8984375" style="25" customWidth="1"/>
    <col min="15879" max="16115" width="11" style="25"/>
    <col min="16116" max="16116" width="10.19921875" style="25" customWidth="1"/>
    <col min="16117" max="16118" width="5.69921875" style="25" customWidth="1"/>
    <col min="16119" max="16119" width="1.5" style="25" customWidth="1"/>
    <col min="16120" max="16121" width="6.3984375" style="25" customWidth="1"/>
    <col min="16122" max="16122" width="1.5" style="25" customWidth="1"/>
    <col min="16123" max="16124" width="6" style="25" customWidth="1"/>
    <col min="16125" max="16129" width="11" style="25"/>
    <col min="16130" max="16130" width="2.5" style="25" customWidth="1"/>
    <col min="16131" max="16133" width="11" style="25"/>
    <col min="16134" max="16134" width="2.8984375" style="25" customWidth="1"/>
    <col min="16135" max="16384" width="11" style="25"/>
  </cols>
  <sheetData>
    <row r="2" spans="1:8" ht="14.4" x14ac:dyDescent="0.3">
      <c r="A2" s="28" t="s">
        <v>3</v>
      </c>
      <c r="B2" s="29"/>
      <c r="C2" s="29"/>
      <c r="D2" s="29"/>
      <c r="E2" s="29"/>
      <c r="F2" s="29"/>
      <c r="G2" s="29"/>
    </row>
    <row r="3" spans="1:8" ht="14.4" x14ac:dyDescent="0.3">
      <c r="A3" s="28"/>
      <c r="B3" s="29"/>
      <c r="C3" s="29"/>
      <c r="D3" s="29"/>
      <c r="E3" s="29"/>
      <c r="F3" s="29"/>
      <c r="G3" s="29"/>
    </row>
    <row r="4" spans="1:8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8" ht="14.4" x14ac:dyDescent="0.3">
      <c r="A5" s="30"/>
      <c r="B5" s="30"/>
      <c r="C5" s="30"/>
      <c r="D5" s="30"/>
      <c r="E5" s="30"/>
      <c r="F5" s="30"/>
      <c r="G5" s="31"/>
    </row>
    <row r="6" spans="1:8" s="3" customFormat="1" ht="15.6" x14ac:dyDescent="0.3">
      <c r="A6" s="38" t="s">
        <v>22</v>
      </c>
      <c r="B6" s="1"/>
      <c r="C6" s="1"/>
      <c r="D6" s="2"/>
      <c r="E6" s="1"/>
      <c r="F6" s="1"/>
      <c r="G6" s="2"/>
      <c r="H6" s="1"/>
    </row>
    <row r="8" spans="1:8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8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8" s="11" customFormat="1" ht="18" customHeight="1" x14ac:dyDescent="0.25">
      <c r="A10" s="8" t="s">
        <v>0</v>
      </c>
      <c r="B10" s="9">
        <v>5867.199999999998</v>
      </c>
      <c r="C10" s="35">
        <f t="shared" ref="C10:C15" si="0">B10/21145</f>
        <v>0.27747458027902566</v>
      </c>
      <c r="D10" s="34"/>
      <c r="E10" s="9">
        <f>1565.9-16</f>
        <v>1549.9</v>
      </c>
      <c r="F10" s="35">
        <f>E10/21145</f>
        <v>7.3298652163632072E-2</v>
      </c>
      <c r="G10" s="10"/>
    </row>
    <row r="11" spans="1:8" s="11" customFormat="1" ht="18" customHeight="1" x14ac:dyDescent="0.25">
      <c r="A11" s="8" t="s">
        <v>18</v>
      </c>
      <c r="B11" s="9">
        <v>348.80000000000018</v>
      </c>
      <c r="C11" s="35">
        <f t="shared" si="0"/>
        <v>1.6495625443367235E-2</v>
      </c>
      <c r="D11" s="34"/>
      <c r="E11" s="9">
        <v>12.000000000000004</v>
      </c>
      <c r="F11" s="35">
        <f>E11/21145</f>
        <v>5.6751004965712956E-4</v>
      </c>
      <c r="G11" s="46"/>
    </row>
    <row r="12" spans="1:8" s="11" customFormat="1" ht="18" customHeight="1" x14ac:dyDescent="0.25">
      <c r="A12" s="8" t="s">
        <v>29</v>
      </c>
      <c r="B12" s="9">
        <v>64</v>
      </c>
      <c r="C12" s="35">
        <f t="shared" si="0"/>
        <v>3.0267202648380231E-3</v>
      </c>
      <c r="D12" s="34"/>
      <c r="E12" s="9">
        <v>80</v>
      </c>
      <c r="F12" s="35">
        <f>E12/21145</f>
        <v>3.7834003310475289E-3</v>
      </c>
      <c r="G12" s="46"/>
    </row>
    <row r="13" spans="1:8" s="11" customFormat="1" ht="18" customHeight="1" x14ac:dyDescent="0.25">
      <c r="A13" s="8" t="s">
        <v>4</v>
      </c>
      <c r="B13" s="9">
        <v>206.5</v>
      </c>
      <c r="C13" s="35">
        <f t="shared" si="0"/>
        <v>9.7659021045164336E-3</v>
      </c>
      <c r="D13" s="34"/>
      <c r="E13" s="9" t="s">
        <v>30</v>
      </c>
      <c r="F13" s="35" t="s">
        <v>30</v>
      </c>
      <c r="G13" s="10"/>
    </row>
    <row r="14" spans="1:8" s="11" customFormat="1" ht="18" customHeight="1" x14ac:dyDescent="0.25">
      <c r="A14" s="8" t="s">
        <v>1</v>
      </c>
      <c r="B14" s="9">
        <v>275.5</v>
      </c>
      <c r="C14" s="35">
        <f t="shared" si="0"/>
        <v>1.3029084890044928E-2</v>
      </c>
      <c r="D14" s="34"/>
      <c r="E14" s="9">
        <f>362.1+16</f>
        <v>378.1</v>
      </c>
      <c r="F14" s="35">
        <f>E14/21145</f>
        <v>1.7881295814613386E-2</v>
      </c>
      <c r="G14" s="10"/>
    </row>
    <row r="15" spans="1:8" s="11" customFormat="1" ht="18" customHeight="1" x14ac:dyDescent="0.25">
      <c r="A15" s="12" t="s">
        <v>2</v>
      </c>
      <c r="B15" s="13">
        <f>SUM(B10:B14)</f>
        <v>6761.9999999999982</v>
      </c>
      <c r="C15" s="47">
        <f t="shared" si="0"/>
        <v>0.31979191298179233</v>
      </c>
      <c r="D15" s="14"/>
      <c r="E15" s="13">
        <f>SUM(E10:E14)</f>
        <v>2020</v>
      </c>
      <c r="F15" s="47">
        <f>E15/21145</f>
        <v>9.5530858358950102E-2</v>
      </c>
      <c r="G15" s="10"/>
    </row>
    <row r="16" spans="1:8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23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B30" s="49"/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K30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ht="14.4" x14ac:dyDescent="0.3">
      <c r="A2" s="28" t="s">
        <v>3</v>
      </c>
      <c r="B2" s="29"/>
      <c r="C2" s="29"/>
      <c r="D2" s="29"/>
      <c r="E2" s="29"/>
      <c r="F2" s="29"/>
      <c r="G2" s="29"/>
    </row>
    <row r="3" spans="1:11" ht="14.4" x14ac:dyDescent="0.3">
      <c r="A3" s="28"/>
      <c r="B3" s="29"/>
      <c r="C3" s="29"/>
      <c r="D3" s="29"/>
      <c r="E3" s="29"/>
      <c r="F3" s="29"/>
      <c r="G3" s="29"/>
    </row>
    <row r="4" spans="1:11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ht="14.4" x14ac:dyDescent="0.3">
      <c r="A5" s="30"/>
      <c r="B5" s="30"/>
      <c r="C5" s="30"/>
      <c r="D5" s="30"/>
      <c r="E5" s="30"/>
      <c r="F5" s="30"/>
      <c r="G5" s="31"/>
    </row>
    <row r="6" spans="1:11" s="3" customFormat="1" ht="15.6" x14ac:dyDescent="0.3">
      <c r="A6" s="38" t="s">
        <v>14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11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5651.6</v>
      </c>
      <c r="C10" s="35">
        <f t="shared" ref="C10:C15" si="0">B10/21128</f>
        <v>0.26749337372207499</v>
      </c>
      <c r="D10" s="34"/>
      <c r="E10" s="9">
        <f>1576.5-16</f>
        <v>1560.5</v>
      </c>
      <c r="F10" s="35">
        <f>E10/21128</f>
        <v>7.3859333585762965E-2</v>
      </c>
      <c r="G10" s="10"/>
    </row>
    <row r="11" spans="1:11" s="11" customFormat="1" ht="18" customHeight="1" x14ac:dyDescent="0.25">
      <c r="A11" s="8" t="s">
        <v>18</v>
      </c>
      <c r="B11" s="9">
        <v>343.6</v>
      </c>
      <c r="C11" s="35">
        <f t="shared" si="0"/>
        <v>1.6262779250283986E-2</v>
      </c>
      <c r="D11" s="34"/>
      <c r="E11" s="9">
        <v>12.000000000000004</v>
      </c>
      <c r="F11" s="35">
        <f>E11/21128</f>
        <v>5.6796667928814856E-4</v>
      </c>
      <c r="G11" s="46"/>
      <c r="J11" s="48"/>
    </row>
    <row r="12" spans="1:11" s="11" customFormat="1" ht="18" customHeight="1" x14ac:dyDescent="0.25">
      <c r="A12" s="8" t="s">
        <v>29</v>
      </c>
      <c r="B12" s="9">
        <v>67</v>
      </c>
      <c r="C12" s="35">
        <f t="shared" si="0"/>
        <v>3.1711472926921622E-3</v>
      </c>
      <c r="D12" s="34"/>
      <c r="E12" s="9">
        <v>80</v>
      </c>
      <c r="F12" s="35">
        <f>E12/21128</f>
        <v>3.7864445285876562E-3</v>
      </c>
      <c r="G12" s="46"/>
      <c r="J12" s="48"/>
    </row>
    <row r="13" spans="1:11" s="11" customFormat="1" ht="18" customHeight="1" x14ac:dyDescent="0.25">
      <c r="A13" s="8" t="s">
        <v>4</v>
      </c>
      <c r="B13" s="9">
        <v>194</v>
      </c>
      <c r="C13" s="35">
        <f t="shared" si="0"/>
        <v>9.1821279818250657E-3</v>
      </c>
      <c r="D13" s="34"/>
      <c r="E13" s="9" t="s">
        <v>30</v>
      </c>
      <c r="F13" s="35" t="s">
        <v>30</v>
      </c>
      <c r="G13" s="10"/>
    </row>
    <row r="14" spans="1:11" s="11" customFormat="1" ht="18" customHeight="1" x14ac:dyDescent="0.25">
      <c r="A14" s="8" t="s">
        <v>1</v>
      </c>
      <c r="B14" s="9">
        <v>264</v>
      </c>
      <c r="C14" s="35">
        <f t="shared" si="0"/>
        <v>1.2495266944339266E-2</v>
      </c>
      <c r="D14" s="34"/>
      <c r="E14" s="9">
        <f>370.5+16</f>
        <v>386.5</v>
      </c>
      <c r="F14" s="35">
        <f>E14/21128</f>
        <v>1.8293260128739115E-2</v>
      </c>
      <c r="G14" s="10"/>
    </row>
    <row r="15" spans="1:11" s="11" customFormat="1" ht="18" customHeight="1" x14ac:dyDescent="0.25">
      <c r="A15" s="12" t="s">
        <v>2</v>
      </c>
      <c r="B15" s="13">
        <f>SUM(B10:B14)</f>
        <v>6520.2000000000007</v>
      </c>
      <c r="C15" s="47">
        <f t="shared" si="0"/>
        <v>0.30860469519121547</v>
      </c>
      <c r="D15" s="14"/>
      <c r="E15" s="13">
        <f>SUM(E10:E14)</f>
        <v>2039</v>
      </c>
      <c r="F15" s="47">
        <f>E15/21128</f>
        <v>9.650700492237789E-2</v>
      </c>
      <c r="G15" s="10"/>
    </row>
    <row r="16" spans="1:11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x14ac:dyDescent="0.25">
      <c r="A20" s="20" t="s">
        <v>24</v>
      </c>
    </row>
    <row r="21" spans="1:8" x14ac:dyDescent="0.25">
      <c r="A21" s="37" t="s">
        <v>13</v>
      </c>
    </row>
    <row r="22" spans="1:8" x14ac:dyDescent="0.25">
      <c r="A22" s="37" t="s">
        <v>10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 t="s">
        <v>33</v>
      </c>
    </row>
    <row r="30" spans="1:8" x14ac:dyDescent="0.25">
      <c r="B30" s="49"/>
      <c r="E30" s="49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K24"/>
  <sheetViews>
    <sheetView zoomScaleNormal="100" workbookViewId="0">
      <selection activeCell="G4" sqref="G4"/>
    </sheetView>
  </sheetViews>
  <sheetFormatPr baseColWidth="10" defaultRowHeight="13.8" x14ac:dyDescent="0.25"/>
  <cols>
    <col min="1" max="1" width="25.3984375" style="25" customWidth="1"/>
    <col min="2" max="2" width="7.59765625" style="25" customWidth="1"/>
    <col min="3" max="3" width="7.59765625" style="26" customWidth="1"/>
    <col min="4" max="4" width="1.19921875" style="26" customWidth="1"/>
    <col min="5" max="5" width="7.59765625" style="25" customWidth="1"/>
    <col min="6" max="6" width="7.59765625" style="26" customWidth="1"/>
    <col min="7" max="7" width="30.5" style="26" customWidth="1"/>
    <col min="8" max="11" width="11" style="25"/>
    <col min="12" max="12" width="2.5" style="25" customWidth="1"/>
    <col min="13" max="15" width="11" style="25"/>
    <col min="16" max="16" width="2.8984375" style="25" customWidth="1"/>
    <col min="17" max="253" width="11" style="25"/>
    <col min="254" max="254" width="10.19921875" style="25" customWidth="1"/>
    <col min="255" max="256" width="5.69921875" style="25" customWidth="1"/>
    <col min="257" max="257" width="1.5" style="25" customWidth="1"/>
    <col min="258" max="259" width="6.3984375" style="25" customWidth="1"/>
    <col min="260" max="260" width="1.5" style="25" customWidth="1"/>
    <col min="261" max="262" width="6" style="25" customWidth="1"/>
    <col min="263" max="267" width="11" style="25"/>
    <col min="268" max="268" width="2.5" style="25" customWidth="1"/>
    <col min="269" max="271" width="11" style="25"/>
    <col min="272" max="272" width="2.8984375" style="25" customWidth="1"/>
    <col min="273" max="509" width="11" style="25"/>
    <col min="510" max="510" width="10.19921875" style="25" customWidth="1"/>
    <col min="511" max="512" width="5.69921875" style="25" customWidth="1"/>
    <col min="513" max="513" width="1.5" style="25" customWidth="1"/>
    <col min="514" max="515" width="6.3984375" style="25" customWidth="1"/>
    <col min="516" max="516" width="1.5" style="25" customWidth="1"/>
    <col min="517" max="518" width="6" style="25" customWidth="1"/>
    <col min="519" max="523" width="11" style="25"/>
    <col min="524" max="524" width="2.5" style="25" customWidth="1"/>
    <col min="525" max="527" width="11" style="25"/>
    <col min="528" max="528" width="2.8984375" style="25" customWidth="1"/>
    <col min="529" max="765" width="11" style="25"/>
    <col min="766" max="766" width="10.19921875" style="25" customWidth="1"/>
    <col min="767" max="768" width="5.69921875" style="25" customWidth="1"/>
    <col min="769" max="769" width="1.5" style="25" customWidth="1"/>
    <col min="770" max="771" width="6.3984375" style="25" customWidth="1"/>
    <col min="772" max="772" width="1.5" style="25" customWidth="1"/>
    <col min="773" max="774" width="6" style="25" customWidth="1"/>
    <col min="775" max="779" width="11" style="25"/>
    <col min="780" max="780" width="2.5" style="25" customWidth="1"/>
    <col min="781" max="783" width="11" style="25"/>
    <col min="784" max="784" width="2.8984375" style="25" customWidth="1"/>
    <col min="785" max="1021" width="11" style="25"/>
    <col min="1022" max="1022" width="10.19921875" style="25" customWidth="1"/>
    <col min="1023" max="1024" width="5.69921875" style="25" customWidth="1"/>
    <col min="1025" max="1025" width="1.5" style="25" customWidth="1"/>
    <col min="1026" max="1027" width="6.3984375" style="25" customWidth="1"/>
    <col min="1028" max="1028" width="1.5" style="25" customWidth="1"/>
    <col min="1029" max="1030" width="6" style="25" customWidth="1"/>
    <col min="1031" max="1035" width="11" style="25"/>
    <col min="1036" max="1036" width="2.5" style="25" customWidth="1"/>
    <col min="1037" max="1039" width="11" style="25"/>
    <col min="1040" max="1040" width="2.8984375" style="25" customWidth="1"/>
    <col min="1041" max="1277" width="11" style="25"/>
    <col min="1278" max="1278" width="10.19921875" style="25" customWidth="1"/>
    <col min="1279" max="1280" width="5.69921875" style="25" customWidth="1"/>
    <col min="1281" max="1281" width="1.5" style="25" customWidth="1"/>
    <col min="1282" max="1283" width="6.3984375" style="25" customWidth="1"/>
    <col min="1284" max="1284" width="1.5" style="25" customWidth="1"/>
    <col min="1285" max="1286" width="6" style="25" customWidth="1"/>
    <col min="1287" max="1291" width="11" style="25"/>
    <col min="1292" max="1292" width="2.5" style="25" customWidth="1"/>
    <col min="1293" max="1295" width="11" style="25"/>
    <col min="1296" max="1296" width="2.8984375" style="25" customWidth="1"/>
    <col min="1297" max="1533" width="11" style="25"/>
    <col min="1534" max="1534" width="10.19921875" style="25" customWidth="1"/>
    <col min="1535" max="1536" width="5.69921875" style="25" customWidth="1"/>
    <col min="1537" max="1537" width="1.5" style="25" customWidth="1"/>
    <col min="1538" max="1539" width="6.3984375" style="25" customWidth="1"/>
    <col min="1540" max="1540" width="1.5" style="25" customWidth="1"/>
    <col min="1541" max="1542" width="6" style="25" customWidth="1"/>
    <col min="1543" max="1547" width="11" style="25"/>
    <col min="1548" max="1548" width="2.5" style="25" customWidth="1"/>
    <col min="1549" max="1551" width="11" style="25"/>
    <col min="1552" max="1552" width="2.8984375" style="25" customWidth="1"/>
    <col min="1553" max="1789" width="11" style="25"/>
    <col min="1790" max="1790" width="10.19921875" style="25" customWidth="1"/>
    <col min="1791" max="1792" width="5.69921875" style="25" customWidth="1"/>
    <col min="1793" max="1793" width="1.5" style="25" customWidth="1"/>
    <col min="1794" max="1795" width="6.3984375" style="25" customWidth="1"/>
    <col min="1796" max="1796" width="1.5" style="25" customWidth="1"/>
    <col min="1797" max="1798" width="6" style="25" customWidth="1"/>
    <col min="1799" max="1803" width="11" style="25"/>
    <col min="1804" max="1804" width="2.5" style="25" customWidth="1"/>
    <col min="1805" max="1807" width="11" style="25"/>
    <col min="1808" max="1808" width="2.8984375" style="25" customWidth="1"/>
    <col min="1809" max="2045" width="11" style="25"/>
    <col min="2046" max="2046" width="10.19921875" style="25" customWidth="1"/>
    <col min="2047" max="2048" width="5.69921875" style="25" customWidth="1"/>
    <col min="2049" max="2049" width="1.5" style="25" customWidth="1"/>
    <col min="2050" max="2051" width="6.3984375" style="25" customWidth="1"/>
    <col min="2052" max="2052" width="1.5" style="25" customWidth="1"/>
    <col min="2053" max="2054" width="6" style="25" customWidth="1"/>
    <col min="2055" max="2059" width="11" style="25"/>
    <col min="2060" max="2060" width="2.5" style="25" customWidth="1"/>
    <col min="2061" max="2063" width="11" style="25"/>
    <col min="2064" max="2064" width="2.8984375" style="25" customWidth="1"/>
    <col min="2065" max="2301" width="11" style="25"/>
    <col min="2302" max="2302" width="10.19921875" style="25" customWidth="1"/>
    <col min="2303" max="2304" width="5.69921875" style="25" customWidth="1"/>
    <col min="2305" max="2305" width="1.5" style="25" customWidth="1"/>
    <col min="2306" max="2307" width="6.3984375" style="25" customWidth="1"/>
    <col min="2308" max="2308" width="1.5" style="25" customWidth="1"/>
    <col min="2309" max="2310" width="6" style="25" customWidth="1"/>
    <col min="2311" max="2315" width="11" style="25"/>
    <col min="2316" max="2316" width="2.5" style="25" customWidth="1"/>
    <col min="2317" max="2319" width="11" style="25"/>
    <col min="2320" max="2320" width="2.8984375" style="25" customWidth="1"/>
    <col min="2321" max="2557" width="11" style="25"/>
    <col min="2558" max="2558" width="10.19921875" style="25" customWidth="1"/>
    <col min="2559" max="2560" width="5.69921875" style="25" customWidth="1"/>
    <col min="2561" max="2561" width="1.5" style="25" customWidth="1"/>
    <col min="2562" max="2563" width="6.3984375" style="25" customWidth="1"/>
    <col min="2564" max="2564" width="1.5" style="25" customWidth="1"/>
    <col min="2565" max="2566" width="6" style="25" customWidth="1"/>
    <col min="2567" max="2571" width="11" style="25"/>
    <col min="2572" max="2572" width="2.5" style="25" customWidth="1"/>
    <col min="2573" max="2575" width="11" style="25"/>
    <col min="2576" max="2576" width="2.8984375" style="25" customWidth="1"/>
    <col min="2577" max="2813" width="11" style="25"/>
    <col min="2814" max="2814" width="10.19921875" style="25" customWidth="1"/>
    <col min="2815" max="2816" width="5.69921875" style="25" customWidth="1"/>
    <col min="2817" max="2817" width="1.5" style="25" customWidth="1"/>
    <col min="2818" max="2819" width="6.3984375" style="25" customWidth="1"/>
    <col min="2820" max="2820" width="1.5" style="25" customWidth="1"/>
    <col min="2821" max="2822" width="6" style="25" customWidth="1"/>
    <col min="2823" max="2827" width="11" style="25"/>
    <col min="2828" max="2828" width="2.5" style="25" customWidth="1"/>
    <col min="2829" max="2831" width="11" style="25"/>
    <col min="2832" max="2832" width="2.8984375" style="25" customWidth="1"/>
    <col min="2833" max="3069" width="11" style="25"/>
    <col min="3070" max="3070" width="10.19921875" style="25" customWidth="1"/>
    <col min="3071" max="3072" width="5.69921875" style="25" customWidth="1"/>
    <col min="3073" max="3073" width="1.5" style="25" customWidth="1"/>
    <col min="3074" max="3075" width="6.3984375" style="25" customWidth="1"/>
    <col min="3076" max="3076" width="1.5" style="25" customWidth="1"/>
    <col min="3077" max="3078" width="6" style="25" customWidth="1"/>
    <col min="3079" max="3083" width="11" style="25"/>
    <col min="3084" max="3084" width="2.5" style="25" customWidth="1"/>
    <col min="3085" max="3087" width="11" style="25"/>
    <col min="3088" max="3088" width="2.8984375" style="25" customWidth="1"/>
    <col min="3089" max="3325" width="11" style="25"/>
    <col min="3326" max="3326" width="10.19921875" style="25" customWidth="1"/>
    <col min="3327" max="3328" width="5.69921875" style="25" customWidth="1"/>
    <col min="3329" max="3329" width="1.5" style="25" customWidth="1"/>
    <col min="3330" max="3331" width="6.3984375" style="25" customWidth="1"/>
    <col min="3332" max="3332" width="1.5" style="25" customWidth="1"/>
    <col min="3333" max="3334" width="6" style="25" customWidth="1"/>
    <col min="3335" max="3339" width="11" style="25"/>
    <col min="3340" max="3340" width="2.5" style="25" customWidth="1"/>
    <col min="3341" max="3343" width="11" style="25"/>
    <col min="3344" max="3344" width="2.8984375" style="25" customWidth="1"/>
    <col min="3345" max="3581" width="11" style="25"/>
    <col min="3582" max="3582" width="10.19921875" style="25" customWidth="1"/>
    <col min="3583" max="3584" width="5.69921875" style="25" customWidth="1"/>
    <col min="3585" max="3585" width="1.5" style="25" customWidth="1"/>
    <col min="3586" max="3587" width="6.3984375" style="25" customWidth="1"/>
    <col min="3588" max="3588" width="1.5" style="25" customWidth="1"/>
    <col min="3589" max="3590" width="6" style="25" customWidth="1"/>
    <col min="3591" max="3595" width="11" style="25"/>
    <col min="3596" max="3596" width="2.5" style="25" customWidth="1"/>
    <col min="3597" max="3599" width="11" style="25"/>
    <col min="3600" max="3600" width="2.8984375" style="25" customWidth="1"/>
    <col min="3601" max="3837" width="11" style="25"/>
    <col min="3838" max="3838" width="10.19921875" style="25" customWidth="1"/>
    <col min="3839" max="3840" width="5.69921875" style="25" customWidth="1"/>
    <col min="3841" max="3841" width="1.5" style="25" customWidth="1"/>
    <col min="3842" max="3843" width="6.3984375" style="25" customWidth="1"/>
    <col min="3844" max="3844" width="1.5" style="25" customWidth="1"/>
    <col min="3845" max="3846" width="6" style="25" customWidth="1"/>
    <col min="3847" max="3851" width="11" style="25"/>
    <col min="3852" max="3852" width="2.5" style="25" customWidth="1"/>
    <col min="3853" max="3855" width="11" style="25"/>
    <col min="3856" max="3856" width="2.8984375" style="25" customWidth="1"/>
    <col min="3857" max="4093" width="11" style="25"/>
    <col min="4094" max="4094" width="10.19921875" style="25" customWidth="1"/>
    <col min="4095" max="4096" width="5.69921875" style="25" customWidth="1"/>
    <col min="4097" max="4097" width="1.5" style="25" customWidth="1"/>
    <col min="4098" max="4099" width="6.3984375" style="25" customWidth="1"/>
    <col min="4100" max="4100" width="1.5" style="25" customWidth="1"/>
    <col min="4101" max="4102" width="6" style="25" customWidth="1"/>
    <col min="4103" max="4107" width="11" style="25"/>
    <col min="4108" max="4108" width="2.5" style="25" customWidth="1"/>
    <col min="4109" max="4111" width="11" style="25"/>
    <col min="4112" max="4112" width="2.8984375" style="25" customWidth="1"/>
    <col min="4113" max="4349" width="11" style="25"/>
    <col min="4350" max="4350" width="10.19921875" style="25" customWidth="1"/>
    <col min="4351" max="4352" width="5.69921875" style="25" customWidth="1"/>
    <col min="4353" max="4353" width="1.5" style="25" customWidth="1"/>
    <col min="4354" max="4355" width="6.3984375" style="25" customWidth="1"/>
    <col min="4356" max="4356" width="1.5" style="25" customWidth="1"/>
    <col min="4357" max="4358" width="6" style="25" customWidth="1"/>
    <col min="4359" max="4363" width="11" style="25"/>
    <col min="4364" max="4364" width="2.5" style="25" customWidth="1"/>
    <col min="4365" max="4367" width="11" style="25"/>
    <col min="4368" max="4368" width="2.8984375" style="25" customWidth="1"/>
    <col min="4369" max="4605" width="11" style="25"/>
    <col min="4606" max="4606" width="10.19921875" style="25" customWidth="1"/>
    <col min="4607" max="4608" width="5.69921875" style="25" customWidth="1"/>
    <col min="4609" max="4609" width="1.5" style="25" customWidth="1"/>
    <col min="4610" max="4611" width="6.3984375" style="25" customWidth="1"/>
    <col min="4612" max="4612" width="1.5" style="25" customWidth="1"/>
    <col min="4613" max="4614" width="6" style="25" customWidth="1"/>
    <col min="4615" max="4619" width="11" style="25"/>
    <col min="4620" max="4620" width="2.5" style="25" customWidth="1"/>
    <col min="4621" max="4623" width="11" style="25"/>
    <col min="4624" max="4624" width="2.8984375" style="25" customWidth="1"/>
    <col min="4625" max="4861" width="11" style="25"/>
    <col min="4862" max="4862" width="10.19921875" style="25" customWidth="1"/>
    <col min="4863" max="4864" width="5.69921875" style="25" customWidth="1"/>
    <col min="4865" max="4865" width="1.5" style="25" customWidth="1"/>
    <col min="4866" max="4867" width="6.3984375" style="25" customWidth="1"/>
    <col min="4868" max="4868" width="1.5" style="25" customWidth="1"/>
    <col min="4869" max="4870" width="6" style="25" customWidth="1"/>
    <col min="4871" max="4875" width="11" style="25"/>
    <col min="4876" max="4876" width="2.5" style="25" customWidth="1"/>
    <col min="4877" max="4879" width="11" style="25"/>
    <col min="4880" max="4880" width="2.8984375" style="25" customWidth="1"/>
    <col min="4881" max="5117" width="11" style="25"/>
    <col min="5118" max="5118" width="10.19921875" style="25" customWidth="1"/>
    <col min="5119" max="5120" width="5.69921875" style="25" customWidth="1"/>
    <col min="5121" max="5121" width="1.5" style="25" customWidth="1"/>
    <col min="5122" max="5123" width="6.3984375" style="25" customWidth="1"/>
    <col min="5124" max="5124" width="1.5" style="25" customWidth="1"/>
    <col min="5125" max="5126" width="6" style="25" customWidth="1"/>
    <col min="5127" max="5131" width="11" style="25"/>
    <col min="5132" max="5132" width="2.5" style="25" customWidth="1"/>
    <col min="5133" max="5135" width="11" style="25"/>
    <col min="5136" max="5136" width="2.8984375" style="25" customWidth="1"/>
    <col min="5137" max="5373" width="11" style="25"/>
    <col min="5374" max="5374" width="10.19921875" style="25" customWidth="1"/>
    <col min="5375" max="5376" width="5.69921875" style="25" customWidth="1"/>
    <col min="5377" max="5377" width="1.5" style="25" customWidth="1"/>
    <col min="5378" max="5379" width="6.3984375" style="25" customWidth="1"/>
    <col min="5380" max="5380" width="1.5" style="25" customWidth="1"/>
    <col min="5381" max="5382" width="6" style="25" customWidth="1"/>
    <col min="5383" max="5387" width="11" style="25"/>
    <col min="5388" max="5388" width="2.5" style="25" customWidth="1"/>
    <col min="5389" max="5391" width="11" style="25"/>
    <col min="5392" max="5392" width="2.8984375" style="25" customWidth="1"/>
    <col min="5393" max="5629" width="11" style="25"/>
    <col min="5630" max="5630" width="10.19921875" style="25" customWidth="1"/>
    <col min="5631" max="5632" width="5.69921875" style="25" customWidth="1"/>
    <col min="5633" max="5633" width="1.5" style="25" customWidth="1"/>
    <col min="5634" max="5635" width="6.3984375" style="25" customWidth="1"/>
    <col min="5636" max="5636" width="1.5" style="25" customWidth="1"/>
    <col min="5637" max="5638" width="6" style="25" customWidth="1"/>
    <col min="5639" max="5643" width="11" style="25"/>
    <col min="5644" max="5644" width="2.5" style="25" customWidth="1"/>
    <col min="5645" max="5647" width="11" style="25"/>
    <col min="5648" max="5648" width="2.8984375" style="25" customWidth="1"/>
    <col min="5649" max="5885" width="11" style="25"/>
    <col min="5886" max="5886" width="10.19921875" style="25" customWidth="1"/>
    <col min="5887" max="5888" width="5.69921875" style="25" customWidth="1"/>
    <col min="5889" max="5889" width="1.5" style="25" customWidth="1"/>
    <col min="5890" max="5891" width="6.3984375" style="25" customWidth="1"/>
    <col min="5892" max="5892" width="1.5" style="25" customWidth="1"/>
    <col min="5893" max="5894" width="6" style="25" customWidth="1"/>
    <col min="5895" max="5899" width="11" style="25"/>
    <col min="5900" max="5900" width="2.5" style="25" customWidth="1"/>
    <col min="5901" max="5903" width="11" style="25"/>
    <col min="5904" max="5904" width="2.8984375" style="25" customWidth="1"/>
    <col min="5905" max="6141" width="11" style="25"/>
    <col min="6142" max="6142" width="10.19921875" style="25" customWidth="1"/>
    <col min="6143" max="6144" width="5.69921875" style="25" customWidth="1"/>
    <col min="6145" max="6145" width="1.5" style="25" customWidth="1"/>
    <col min="6146" max="6147" width="6.3984375" style="25" customWidth="1"/>
    <col min="6148" max="6148" width="1.5" style="25" customWidth="1"/>
    <col min="6149" max="6150" width="6" style="25" customWidth="1"/>
    <col min="6151" max="6155" width="11" style="25"/>
    <col min="6156" max="6156" width="2.5" style="25" customWidth="1"/>
    <col min="6157" max="6159" width="11" style="25"/>
    <col min="6160" max="6160" width="2.8984375" style="25" customWidth="1"/>
    <col min="6161" max="6397" width="11" style="25"/>
    <col min="6398" max="6398" width="10.19921875" style="25" customWidth="1"/>
    <col min="6399" max="6400" width="5.69921875" style="25" customWidth="1"/>
    <col min="6401" max="6401" width="1.5" style="25" customWidth="1"/>
    <col min="6402" max="6403" width="6.3984375" style="25" customWidth="1"/>
    <col min="6404" max="6404" width="1.5" style="25" customWidth="1"/>
    <col min="6405" max="6406" width="6" style="25" customWidth="1"/>
    <col min="6407" max="6411" width="11" style="25"/>
    <col min="6412" max="6412" width="2.5" style="25" customWidth="1"/>
    <col min="6413" max="6415" width="11" style="25"/>
    <col min="6416" max="6416" width="2.8984375" style="25" customWidth="1"/>
    <col min="6417" max="6653" width="11" style="25"/>
    <col min="6654" max="6654" width="10.19921875" style="25" customWidth="1"/>
    <col min="6655" max="6656" width="5.69921875" style="25" customWidth="1"/>
    <col min="6657" max="6657" width="1.5" style="25" customWidth="1"/>
    <col min="6658" max="6659" width="6.3984375" style="25" customWidth="1"/>
    <col min="6660" max="6660" width="1.5" style="25" customWidth="1"/>
    <col min="6661" max="6662" width="6" style="25" customWidth="1"/>
    <col min="6663" max="6667" width="11" style="25"/>
    <col min="6668" max="6668" width="2.5" style="25" customWidth="1"/>
    <col min="6669" max="6671" width="11" style="25"/>
    <col min="6672" max="6672" width="2.8984375" style="25" customWidth="1"/>
    <col min="6673" max="6909" width="11" style="25"/>
    <col min="6910" max="6910" width="10.19921875" style="25" customWidth="1"/>
    <col min="6911" max="6912" width="5.69921875" style="25" customWidth="1"/>
    <col min="6913" max="6913" width="1.5" style="25" customWidth="1"/>
    <col min="6914" max="6915" width="6.3984375" style="25" customWidth="1"/>
    <col min="6916" max="6916" width="1.5" style="25" customWidth="1"/>
    <col min="6917" max="6918" width="6" style="25" customWidth="1"/>
    <col min="6919" max="6923" width="11" style="25"/>
    <col min="6924" max="6924" width="2.5" style="25" customWidth="1"/>
    <col min="6925" max="6927" width="11" style="25"/>
    <col min="6928" max="6928" width="2.8984375" style="25" customWidth="1"/>
    <col min="6929" max="7165" width="11" style="25"/>
    <col min="7166" max="7166" width="10.19921875" style="25" customWidth="1"/>
    <col min="7167" max="7168" width="5.69921875" style="25" customWidth="1"/>
    <col min="7169" max="7169" width="1.5" style="25" customWidth="1"/>
    <col min="7170" max="7171" width="6.3984375" style="25" customWidth="1"/>
    <col min="7172" max="7172" width="1.5" style="25" customWidth="1"/>
    <col min="7173" max="7174" width="6" style="25" customWidth="1"/>
    <col min="7175" max="7179" width="11" style="25"/>
    <col min="7180" max="7180" width="2.5" style="25" customWidth="1"/>
    <col min="7181" max="7183" width="11" style="25"/>
    <col min="7184" max="7184" width="2.8984375" style="25" customWidth="1"/>
    <col min="7185" max="7421" width="11" style="25"/>
    <col min="7422" max="7422" width="10.19921875" style="25" customWidth="1"/>
    <col min="7423" max="7424" width="5.69921875" style="25" customWidth="1"/>
    <col min="7425" max="7425" width="1.5" style="25" customWidth="1"/>
    <col min="7426" max="7427" width="6.3984375" style="25" customWidth="1"/>
    <col min="7428" max="7428" width="1.5" style="25" customWidth="1"/>
    <col min="7429" max="7430" width="6" style="25" customWidth="1"/>
    <col min="7431" max="7435" width="11" style="25"/>
    <col min="7436" max="7436" width="2.5" style="25" customWidth="1"/>
    <col min="7437" max="7439" width="11" style="25"/>
    <col min="7440" max="7440" width="2.8984375" style="25" customWidth="1"/>
    <col min="7441" max="7677" width="11" style="25"/>
    <col min="7678" max="7678" width="10.19921875" style="25" customWidth="1"/>
    <col min="7679" max="7680" width="5.69921875" style="25" customWidth="1"/>
    <col min="7681" max="7681" width="1.5" style="25" customWidth="1"/>
    <col min="7682" max="7683" width="6.3984375" style="25" customWidth="1"/>
    <col min="7684" max="7684" width="1.5" style="25" customWidth="1"/>
    <col min="7685" max="7686" width="6" style="25" customWidth="1"/>
    <col min="7687" max="7691" width="11" style="25"/>
    <col min="7692" max="7692" width="2.5" style="25" customWidth="1"/>
    <col min="7693" max="7695" width="11" style="25"/>
    <col min="7696" max="7696" width="2.8984375" style="25" customWidth="1"/>
    <col min="7697" max="7933" width="11" style="25"/>
    <col min="7934" max="7934" width="10.19921875" style="25" customWidth="1"/>
    <col min="7935" max="7936" width="5.69921875" style="25" customWidth="1"/>
    <col min="7937" max="7937" width="1.5" style="25" customWidth="1"/>
    <col min="7938" max="7939" width="6.3984375" style="25" customWidth="1"/>
    <col min="7940" max="7940" width="1.5" style="25" customWidth="1"/>
    <col min="7941" max="7942" width="6" style="25" customWidth="1"/>
    <col min="7943" max="7947" width="11" style="25"/>
    <col min="7948" max="7948" width="2.5" style="25" customWidth="1"/>
    <col min="7949" max="7951" width="11" style="25"/>
    <col min="7952" max="7952" width="2.8984375" style="25" customWidth="1"/>
    <col min="7953" max="8189" width="11" style="25"/>
    <col min="8190" max="8190" width="10.19921875" style="25" customWidth="1"/>
    <col min="8191" max="8192" width="5.69921875" style="25" customWidth="1"/>
    <col min="8193" max="8193" width="1.5" style="25" customWidth="1"/>
    <col min="8194" max="8195" width="6.3984375" style="25" customWidth="1"/>
    <col min="8196" max="8196" width="1.5" style="25" customWidth="1"/>
    <col min="8197" max="8198" width="6" style="25" customWidth="1"/>
    <col min="8199" max="8203" width="11" style="25"/>
    <col min="8204" max="8204" width="2.5" style="25" customWidth="1"/>
    <col min="8205" max="8207" width="11" style="25"/>
    <col min="8208" max="8208" width="2.8984375" style="25" customWidth="1"/>
    <col min="8209" max="8445" width="11" style="25"/>
    <col min="8446" max="8446" width="10.19921875" style="25" customWidth="1"/>
    <col min="8447" max="8448" width="5.69921875" style="25" customWidth="1"/>
    <col min="8449" max="8449" width="1.5" style="25" customWidth="1"/>
    <col min="8450" max="8451" width="6.3984375" style="25" customWidth="1"/>
    <col min="8452" max="8452" width="1.5" style="25" customWidth="1"/>
    <col min="8453" max="8454" width="6" style="25" customWidth="1"/>
    <col min="8455" max="8459" width="11" style="25"/>
    <col min="8460" max="8460" width="2.5" style="25" customWidth="1"/>
    <col min="8461" max="8463" width="11" style="25"/>
    <col min="8464" max="8464" width="2.8984375" style="25" customWidth="1"/>
    <col min="8465" max="8701" width="11" style="25"/>
    <col min="8702" max="8702" width="10.19921875" style="25" customWidth="1"/>
    <col min="8703" max="8704" width="5.69921875" style="25" customWidth="1"/>
    <col min="8705" max="8705" width="1.5" style="25" customWidth="1"/>
    <col min="8706" max="8707" width="6.3984375" style="25" customWidth="1"/>
    <col min="8708" max="8708" width="1.5" style="25" customWidth="1"/>
    <col min="8709" max="8710" width="6" style="25" customWidth="1"/>
    <col min="8711" max="8715" width="11" style="25"/>
    <col min="8716" max="8716" width="2.5" style="25" customWidth="1"/>
    <col min="8717" max="8719" width="11" style="25"/>
    <col min="8720" max="8720" width="2.8984375" style="25" customWidth="1"/>
    <col min="8721" max="8957" width="11" style="25"/>
    <col min="8958" max="8958" width="10.19921875" style="25" customWidth="1"/>
    <col min="8959" max="8960" width="5.69921875" style="25" customWidth="1"/>
    <col min="8961" max="8961" width="1.5" style="25" customWidth="1"/>
    <col min="8962" max="8963" width="6.3984375" style="25" customWidth="1"/>
    <col min="8964" max="8964" width="1.5" style="25" customWidth="1"/>
    <col min="8965" max="8966" width="6" style="25" customWidth="1"/>
    <col min="8967" max="8971" width="11" style="25"/>
    <col min="8972" max="8972" width="2.5" style="25" customWidth="1"/>
    <col min="8973" max="8975" width="11" style="25"/>
    <col min="8976" max="8976" width="2.8984375" style="25" customWidth="1"/>
    <col min="8977" max="9213" width="11" style="25"/>
    <col min="9214" max="9214" width="10.19921875" style="25" customWidth="1"/>
    <col min="9215" max="9216" width="5.69921875" style="25" customWidth="1"/>
    <col min="9217" max="9217" width="1.5" style="25" customWidth="1"/>
    <col min="9218" max="9219" width="6.3984375" style="25" customWidth="1"/>
    <col min="9220" max="9220" width="1.5" style="25" customWidth="1"/>
    <col min="9221" max="9222" width="6" style="25" customWidth="1"/>
    <col min="9223" max="9227" width="11" style="25"/>
    <col min="9228" max="9228" width="2.5" style="25" customWidth="1"/>
    <col min="9229" max="9231" width="11" style="25"/>
    <col min="9232" max="9232" width="2.8984375" style="25" customWidth="1"/>
    <col min="9233" max="9469" width="11" style="25"/>
    <col min="9470" max="9470" width="10.19921875" style="25" customWidth="1"/>
    <col min="9471" max="9472" width="5.69921875" style="25" customWidth="1"/>
    <col min="9473" max="9473" width="1.5" style="25" customWidth="1"/>
    <col min="9474" max="9475" width="6.3984375" style="25" customWidth="1"/>
    <col min="9476" max="9476" width="1.5" style="25" customWidth="1"/>
    <col min="9477" max="9478" width="6" style="25" customWidth="1"/>
    <col min="9479" max="9483" width="11" style="25"/>
    <col min="9484" max="9484" width="2.5" style="25" customWidth="1"/>
    <col min="9485" max="9487" width="11" style="25"/>
    <col min="9488" max="9488" width="2.8984375" style="25" customWidth="1"/>
    <col min="9489" max="9725" width="11" style="25"/>
    <col min="9726" max="9726" width="10.19921875" style="25" customWidth="1"/>
    <col min="9727" max="9728" width="5.69921875" style="25" customWidth="1"/>
    <col min="9729" max="9729" width="1.5" style="25" customWidth="1"/>
    <col min="9730" max="9731" width="6.3984375" style="25" customWidth="1"/>
    <col min="9732" max="9732" width="1.5" style="25" customWidth="1"/>
    <col min="9733" max="9734" width="6" style="25" customWidth="1"/>
    <col min="9735" max="9739" width="11" style="25"/>
    <col min="9740" max="9740" width="2.5" style="25" customWidth="1"/>
    <col min="9741" max="9743" width="11" style="25"/>
    <col min="9744" max="9744" width="2.8984375" style="25" customWidth="1"/>
    <col min="9745" max="9981" width="11" style="25"/>
    <col min="9982" max="9982" width="10.19921875" style="25" customWidth="1"/>
    <col min="9983" max="9984" width="5.69921875" style="25" customWidth="1"/>
    <col min="9985" max="9985" width="1.5" style="25" customWidth="1"/>
    <col min="9986" max="9987" width="6.3984375" style="25" customWidth="1"/>
    <col min="9988" max="9988" width="1.5" style="25" customWidth="1"/>
    <col min="9989" max="9990" width="6" style="25" customWidth="1"/>
    <col min="9991" max="9995" width="11" style="25"/>
    <col min="9996" max="9996" width="2.5" style="25" customWidth="1"/>
    <col min="9997" max="9999" width="11" style="25"/>
    <col min="10000" max="10000" width="2.8984375" style="25" customWidth="1"/>
    <col min="10001" max="10237" width="11" style="25"/>
    <col min="10238" max="10238" width="10.19921875" style="25" customWidth="1"/>
    <col min="10239" max="10240" width="5.69921875" style="25" customWidth="1"/>
    <col min="10241" max="10241" width="1.5" style="25" customWidth="1"/>
    <col min="10242" max="10243" width="6.3984375" style="25" customWidth="1"/>
    <col min="10244" max="10244" width="1.5" style="25" customWidth="1"/>
    <col min="10245" max="10246" width="6" style="25" customWidth="1"/>
    <col min="10247" max="10251" width="11" style="25"/>
    <col min="10252" max="10252" width="2.5" style="25" customWidth="1"/>
    <col min="10253" max="10255" width="11" style="25"/>
    <col min="10256" max="10256" width="2.8984375" style="25" customWidth="1"/>
    <col min="10257" max="10493" width="11" style="25"/>
    <col min="10494" max="10494" width="10.19921875" style="25" customWidth="1"/>
    <col min="10495" max="10496" width="5.69921875" style="25" customWidth="1"/>
    <col min="10497" max="10497" width="1.5" style="25" customWidth="1"/>
    <col min="10498" max="10499" width="6.3984375" style="25" customWidth="1"/>
    <col min="10500" max="10500" width="1.5" style="25" customWidth="1"/>
    <col min="10501" max="10502" width="6" style="25" customWidth="1"/>
    <col min="10503" max="10507" width="11" style="25"/>
    <col min="10508" max="10508" width="2.5" style="25" customWidth="1"/>
    <col min="10509" max="10511" width="11" style="25"/>
    <col min="10512" max="10512" width="2.8984375" style="25" customWidth="1"/>
    <col min="10513" max="10749" width="11" style="25"/>
    <col min="10750" max="10750" width="10.19921875" style="25" customWidth="1"/>
    <col min="10751" max="10752" width="5.69921875" style="25" customWidth="1"/>
    <col min="10753" max="10753" width="1.5" style="25" customWidth="1"/>
    <col min="10754" max="10755" width="6.3984375" style="25" customWidth="1"/>
    <col min="10756" max="10756" width="1.5" style="25" customWidth="1"/>
    <col min="10757" max="10758" width="6" style="25" customWidth="1"/>
    <col min="10759" max="10763" width="11" style="25"/>
    <col min="10764" max="10764" width="2.5" style="25" customWidth="1"/>
    <col min="10765" max="10767" width="11" style="25"/>
    <col min="10768" max="10768" width="2.8984375" style="25" customWidth="1"/>
    <col min="10769" max="11005" width="11" style="25"/>
    <col min="11006" max="11006" width="10.19921875" style="25" customWidth="1"/>
    <col min="11007" max="11008" width="5.69921875" style="25" customWidth="1"/>
    <col min="11009" max="11009" width="1.5" style="25" customWidth="1"/>
    <col min="11010" max="11011" width="6.3984375" style="25" customWidth="1"/>
    <col min="11012" max="11012" width="1.5" style="25" customWidth="1"/>
    <col min="11013" max="11014" width="6" style="25" customWidth="1"/>
    <col min="11015" max="11019" width="11" style="25"/>
    <col min="11020" max="11020" width="2.5" style="25" customWidth="1"/>
    <col min="11021" max="11023" width="11" style="25"/>
    <col min="11024" max="11024" width="2.8984375" style="25" customWidth="1"/>
    <col min="11025" max="11261" width="11" style="25"/>
    <col min="11262" max="11262" width="10.19921875" style="25" customWidth="1"/>
    <col min="11263" max="11264" width="5.69921875" style="25" customWidth="1"/>
    <col min="11265" max="11265" width="1.5" style="25" customWidth="1"/>
    <col min="11266" max="11267" width="6.3984375" style="25" customWidth="1"/>
    <col min="11268" max="11268" width="1.5" style="25" customWidth="1"/>
    <col min="11269" max="11270" width="6" style="25" customWidth="1"/>
    <col min="11271" max="11275" width="11" style="25"/>
    <col min="11276" max="11276" width="2.5" style="25" customWidth="1"/>
    <col min="11277" max="11279" width="11" style="25"/>
    <col min="11280" max="11280" width="2.8984375" style="25" customWidth="1"/>
    <col min="11281" max="11517" width="11" style="25"/>
    <col min="11518" max="11518" width="10.19921875" style="25" customWidth="1"/>
    <col min="11519" max="11520" width="5.69921875" style="25" customWidth="1"/>
    <col min="11521" max="11521" width="1.5" style="25" customWidth="1"/>
    <col min="11522" max="11523" width="6.3984375" style="25" customWidth="1"/>
    <col min="11524" max="11524" width="1.5" style="25" customWidth="1"/>
    <col min="11525" max="11526" width="6" style="25" customWidth="1"/>
    <col min="11527" max="11531" width="11" style="25"/>
    <col min="11532" max="11532" width="2.5" style="25" customWidth="1"/>
    <col min="11533" max="11535" width="11" style="25"/>
    <col min="11536" max="11536" width="2.8984375" style="25" customWidth="1"/>
    <col min="11537" max="11773" width="11" style="25"/>
    <col min="11774" max="11774" width="10.19921875" style="25" customWidth="1"/>
    <col min="11775" max="11776" width="5.69921875" style="25" customWidth="1"/>
    <col min="11777" max="11777" width="1.5" style="25" customWidth="1"/>
    <col min="11778" max="11779" width="6.3984375" style="25" customWidth="1"/>
    <col min="11780" max="11780" width="1.5" style="25" customWidth="1"/>
    <col min="11781" max="11782" width="6" style="25" customWidth="1"/>
    <col min="11783" max="11787" width="11" style="25"/>
    <col min="11788" max="11788" width="2.5" style="25" customWidth="1"/>
    <col min="11789" max="11791" width="11" style="25"/>
    <col min="11792" max="11792" width="2.8984375" style="25" customWidth="1"/>
    <col min="11793" max="12029" width="11" style="25"/>
    <col min="12030" max="12030" width="10.19921875" style="25" customWidth="1"/>
    <col min="12031" max="12032" width="5.69921875" style="25" customWidth="1"/>
    <col min="12033" max="12033" width="1.5" style="25" customWidth="1"/>
    <col min="12034" max="12035" width="6.3984375" style="25" customWidth="1"/>
    <col min="12036" max="12036" width="1.5" style="25" customWidth="1"/>
    <col min="12037" max="12038" width="6" style="25" customWidth="1"/>
    <col min="12039" max="12043" width="11" style="25"/>
    <col min="12044" max="12044" width="2.5" style="25" customWidth="1"/>
    <col min="12045" max="12047" width="11" style="25"/>
    <col min="12048" max="12048" width="2.8984375" style="25" customWidth="1"/>
    <col min="12049" max="12285" width="11" style="25"/>
    <col min="12286" max="12286" width="10.19921875" style="25" customWidth="1"/>
    <col min="12287" max="12288" width="5.69921875" style="25" customWidth="1"/>
    <col min="12289" max="12289" width="1.5" style="25" customWidth="1"/>
    <col min="12290" max="12291" width="6.3984375" style="25" customWidth="1"/>
    <col min="12292" max="12292" width="1.5" style="25" customWidth="1"/>
    <col min="12293" max="12294" width="6" style="25" customWidth="1"/>
    <col min="12295" max="12299" width="11" style="25"/>
    <col min="12300" max="12300" width="2.5" style="25" customWidth="1"/>
    <col min="12301" max="12303" width="11" style="25"/>
    <col min="12304" max="12304" width="2.8984375" style="25" customWidth="1"/>
    <col min="12305" max="12541" width="11" style="25"/>
    <col min="12542" max="12542" width="10.19921875" style="25" customWidth="1"/>
    <col min="12543" max="12544" width="5.69921875" style="25" customWidth="1"/>
    <col min="12545" max="12545" width="1.5" style="25" customWidth="1"/>
    <col min="12546" max="12547" width="6.3984375" style="25" customWidth="1"/>
    <col min="12548" max="12548" width="1.5" style="25" customWidth="1"/>
    <col min="12549" max="12550" width="6" style="25" customWidth="1"/>
    <col min="12551" max="12555" width="11" style="25"/>
    <col min="12556" max="12556" width="2.5" style="25" customWidth="1"/>
    <col min="12557" max="12559" width="11" style="25"/>
    <col min="12560" max="12560" width="2.8984375" style="25" customWidth="1"/>
    <col min="12561" max="12797" width="11" style="25"/>
    <col min="12798" max="12798" width="10.19921875" style="25" customWidth="1"/>
    <col min="12799" max="12800" width="5.69921875" style="25" customWidth="1"/>
    <col min="12801" max="12801" width="1.5" style="25" customWidth="1"/>
    <col min="12802" max="12803" width="6.3984375" style="25" customWidth="1"/>
    <col min="12804" max="12804" width="1.5" style="25" customWidth="1"/>
    <col min="12805" max="12806" width="6" style="25" customWidth="1"/>
    <col min="12807" max="12811" width="11" style="25"/>
    <col min="12812" max="12812" width="2.5" style="25" customWidth="1"/>
    <col min="12813" max="12815" width="11" style="25"/>
    <col min="12816" max="12816" width="2.8984375" style="25" customWidth="1"/>
    <col min="12817" max="13053" width="11" style="25"/>
    <col min="13054" max="13054" width="10.19921875" style="25" customWidth="1"/>
    <col min="13055" max="13056" width="5.69921875" style="25" customWidth="1"/>
    <col min="13057" max="13057" width="1.5" style="25" customWidth="1"/>
    <col min="13058" max="13059" width="6.3984375" style="25" customWidth="1"/>
    <col min="13060" max="13060" width="1.5" style="25" customWidth="1"/>
    <col min="13061" max="13062" width="6" style="25" customWidth="1"/>
    <col min="13063" max="13067" width="11" style="25"/>
    <col min="13068" max="13068" width="2.5" style="25" customWidth="1"/>
    <col min="13069" max="13071" width="11" style="25"/>
    <col min="13072" max="13072" width="2.8984375" style="25" customWidth="1"/>
    <col min="13073" max="13309" width="11" style="25"/>
    <col min="13310" max="13310" width="10.19921875" style="25" customWidth="1"/>
    <col min="13311" max="13312" width="5.69921875" style="25" customWidth="1"/>
    <col min="13313" max="13313" width="1.5" style="25" customWidth="1"/>
    <col min="13314" max="13315" width="6.3984375" style="25" customWidth="1"/>
    <col min="13316" max="13316" width="1.5" style="25" customWidth="1"/>
    <col min="13317" max="13318" width="6" style="25" customWidth="1"/>
    <col min="13319" max="13323" width="11" style="25"/>
    <col min="13324" max="13324" width="2.5" style="25" customWidth="1"/>
    <col min="13325" max="13327" width="11" style="25"/>
    <col min="13328" max="13328" width="2.8984375" style="25" customWidth="1"/>
    <col min="13329" max="13565" width="11" style="25"/>
    <col min="13566" max="13566" width="10.19921875" style="25" customWidth="1"/>
    <col min="13567" max="13568" width="5.69921875" style="25" customWidth="1"/>
    <col min="13569" max="13569" width="1.5" style="25" customWidth="1"/>
    <col min="13570" max="13571" width="6.3984375" style="25" customWidth="1"/>
    <col min="13572" max="13572" width="1.5" style="25" customWidth="1"/>
    <col min="13573" max="13574" width="6" style="25" customWidth="1"/>
    <col min="13575" max="13579" width="11" style="25"/>
    <col min="13580" max="13580" width="2.5" style="25" customWidth="1"/>
    <col min="13581" max="13583" width="11" style="25"/>
    <col min="13584" max="13584" width="2.8984375" style="25" customWidth="1"/>
    <col min="13585" max="13821" width="11" style="25"/>
    <col min="13822" max="13822" width="10.19921875" style="25" customWidth="1"/>
    <col min="13823" max="13824" width="5.69921875" style="25" customWidth="1"/>
    <col min="13825" max="13825" width="1.5" style="25" customWidth="1"/>
    <col min="13826" max="13827" width="6.3984375" style="25" customWidth="1"/>
    <col min="13828" max="13828" width="1.5" style="25" customWidth="1"/>
    <col min="13829" max="13830" width="6" style="25" customWidth="1"/>
    <col min="13831" max="13835" width="11" style="25"/>
    <col min="13836" max="13836" width="2.5" style="25" customWidth="1"/>
    <col min="13837" max="13839" width="11" style="25"/>
    <col min="13840" max="13840" width="2.8984375" style="25" customWidth="1"/>
    <col min="13841" max="14077" width="11" style="25"/>
    <col min="14078" max="14078" width="10.19921875" style="25" customWidth="1"/>
    <col min="14079" max="14080" width="5.69921875" style="25" customWidth="1"/>
    <col min="14081" max="14081" width="1.5" style="25" customWidth="1"/>
    <col min="14082" max="14083" width="6.3984375" style="25" customWidth="1"/>
    <col min="14084" max="14084" width="1.5" style="25" customWidth="1"/>
    <col min="14085" max="14086" width="6" style="25" customWidth="1"/>
    <col min="14087" max="14091" width="11" style="25"/>
    <col min="14092" max="14092" width="2.5" style="25" customWidth="1"/>
    <col min="14093" max="14095" width="11" style="25"/>
    <col min="14096" max="14096" width="2.8984375" style="25" customWidth="1"/>
    <col min="14097" max="14333" width="11" style="25"/>
    <col min="14334" max="14334" width="10.19921875" style="25" customWidth="1"/>
    <col min="14335" max="14336" width="5.69921875" style="25" customWidth="1"/>
    <col min="14337" max="14337" width="1.5" style="25" customWidth="1"/>
    <col min="14338" max="14339" width="6.3984375" style="25" customWidth="1"/>
    <col min="14340" max="14340" width="1.5" style="25" customWidth="1"/>
    <col min="14341" max="14342" width="6" style="25" customWidth="1"/>
    <col min="14343" max="14347" width="11" style="25"/>
    <col min="14348" max="14348" width="2.5" style="25" customWidth="1"/>
    <col min="14349" max="14351" width="11" style="25"/>
    <col min="14352" max="14352" width="2.8984375" style="25" customWidth="1"/>
    <col min="14353" max="14589" width="11" style="25"/>
    <col min="14590" max="14590" width="10.19921875" style="25" customWidth="1"/>
    <col min="14591" max="14592" width="5.69921875" style="25" customWidth="1"/>
    <col min="14593" max="14593" width="1.5" style="25" customWidth="1"/>
    <col min="14594" max="14595" width="6.3984375" style="25" customWidth="1"/>
    <col min="14596" max="14596" width="1.5" style="25" customWidth="1"/>
    <col min="14597" max="14598" width="6" style="25" customWidth="1"/>
    <col min="14599" max="14603" width="11" style="25"/>
    <col min="14604" max="14604" width="2.5" style="25" customWidth="1"/>
    <col min="14605" max="14607" width="11" style="25"/>
    <col min="14608" max="14608" width="2.8984375" style="25" customWidth="1"/>
    <col min="14609" max="14845" width="11" style="25"/>
    <col min="14846" max="14846" width="10.19921875" style="25" customWidth="1"/>
    <col min="14847" max="14848" width="5.69921875" style="25" customWidth="1"/>
    <col min="14849" max="14849" width="1.5" style="25" customWidth="1"/>
    <col min="14850" max="14851" width="6.3984375" style="25" customWidth="1"/>
    <col min="14852" max="14852" width="1.5" style="25" customWidth="1"/>
    <col min="14853" max="14854" width="6" style="25" customWidth="1"/>
    <col min="14855" max="14859" width="11" style="25"/>
    <col min="14860" max="14860" width="2.5" style="25" customWidth="1"/>
    <col min="14861" max="14863" width="11" style="25"/>
    <col min="14864" max="14864" width="2.8984375" style="25" customWidth="1"/>
    <col min="14865" max="15101" width="11" style="25"/>
    <col min="15102" max="15102" width="10.19921875" style="25" customWidth="1"/>
    <col min="15103" max="15104" width="5.69921875" style="25" customWidth="1"/>
    <col min="15105" max="15105" width="1.5" style="25" customWidth="1"/>
    <col min="15106" max="15107" width="6.3984375" style="25" customWidth="1"/>
    <col min="15108" max="15108" width="1.5" style="25" customWidth="1"/>
    <col min="15109" max="15110" width="6" style="25" customWidth="1"/>
    <col min="15111" max="15115" width="11" style="25"/>
    <col min="15116" max="15116" width="2.5" style="25" customWidth="1"/>
    <col min="15117" max="15119" width="11" style="25"/>
    <col min="15120" max="15120" width="2.8984375" style="25" customWidth="1"/>
    <col min="15121" max="15357" width="11" style="25"/>
    <col min="15358" max="15358" width="10.19921875" style="25" customWidth="1"/>
    <col min="15359" max="15360" width="5.69921875" style="25" customWidth="1"/>
    <col min="15361" max="15361" width="1.5" style="25" customWidth="1"/>
    <col min="15362" max="15363" width="6.3984375" style="25" customWidth="1"/>
    <col min="15364" max="15364" width="1.5" style="25" customWidth="1"/>
    <col min="15365" max="15366" width="6" style="25" customWidth="1"/>
    <col min="15367" max="15371" width="11" style="25"/>
    <col min="15372" max="15372" width="2.5" style="25" customWidth="1"/>
    <col min="15373" max="15375" width="11" style="25"/>
    <col min="15376" max="15376" width="2.8984375" style="25" customWidth="1"/>
    <col min="15377" max="15613" width="11" style="25"/>
    <col min="15614" max="15614" width="10.19921875" style="25" customWidth="1"/>
    <col min="15615" max="15616" width="5.69921875" style="25" customWidth="1"/>
    <col min="15617" max="15617" width="1.5" style="25" customWidth="1"/>
    <col min="15618" max="15619" width="6.3984375" style="25" customWidth="1"/>
    <col min="15620" max="15620" width="1.5" style="25" customWidth="1"/>
    <col min="15621" max="15622" width="6" style="25" customWidth="1"/>
    <col min="15623" max="15627" width="11" style="25"/>
    <col min="15628" max="15628" width="2.5" style="25" customWidth="1"/>
    <col min="15629" max="15631" width="11" style="25"/>
    <col min="15632" max="15632" width="2.8984375" style="25" customWidth="1"/>
    <col min="15633" max="15869" width="11" style="25"/>
    <col min="15870" max="15870" width="10.19921875" style="25" customWidth="1"/>
    <col min="15871" max="15872" width="5.69921875" style="25" customWidth="1"/>
    <col min="15873" max="15873" width="1.5" style="25" customWidth="1"/>
    <col min="15874" max="15875" width="6.3984375" style="25" customWidth="1"/>
    <col min="15876" max="15876" width="1.5" style="25" customWidth="1"/>
    <col min="15877" max="15878" width="6" style="25" customWidth="1"/>
    <col min="15879" max="15883" width="11" style="25"/>
    <col min="15884" max="15884" width="2.5" style="25" customWidth="1"/>
    <col min="15885" max="15887" width="11" style="25"/>
    <col min="15888" max="15888" width="2.8984375" style="25" customWidth="1"/>
    <col min="15889" max="16125" width="11" style="25"/>
    <col min="16126" max="16126" width="10.19921875" style="25" customWidth="1"/>
    <col min="16127" max="16128" width="5.69921875" style="25" customWidth="1"/>
    <col min="16129" max="16129" width="1.5" style="25" customWidth="1"/>
    <col min="16130" max="16131" width="6.3984375" style="25" customWidth="1"/>
    <col min="16132" max="16132" width="1.5" style="25" customWidth="1"/>
    <col min="16133" max="16134" width="6" style="25" customWidth="1"/>
    <col min="16135" max="16139" width="11" style="25"/>
    <col min="16140" max="16140" width="2.5" style="25" customWidth="1"/>
    <col min="16141" max="16143" width="11" style="25"/>
    <col min="16144" max="16144" width="2.8984375" style="25" customWidth="1"/>
    <col min="16145" max="16384" width="11" style="25"/>
  </cols>
  <sheetData>
    <row r="2" spans="1:11" ht="14.4" x14ac:dyDescent="0.3">
      <c r="A2" s="28" t="s">
        <v>3</v>
      </c>
      <c r="B2" s="29"/>
      <c r="C2" s="29"/>
      <c r="D2" s="29"/>
      <c r="E2" s="29"/>
      <c r="F2" s="29"/>
      <c r="G2" s="29"/>
    </row>
    <row r="3" spans="1:11" ht="14.4" x14ac:dyDescent="0.3">
      <c r="A3" s="28"/>
      <c r="B3" s="29"/>
      <c r="C3" s="29"/>
      <c r="D3" s="29"/>
      <c r="E3" s="29"/>
      <c r="F3" s="29"/>
      <c r="G3" s="29"/>
    </row>
    <row r="4" spans="1:11" s="39" customFormat="1" ht="15" thickBot="1" x14ac:dyDescent="0.35">
      <c r="A4" s="40" t="s">
        <v>6</v>
      </c>
      <c r="B4" s="41"/>
      <c r="C4" s="41"/>
      <c r="D4" s="41"/>
      <c r="E4" s="41"/>
      <c r="F4" s="41"/>
      <c r="G4" s="42" t="s">
        <v>41</v>
      </c>
    </row>
    <row r="5" spans="1:11" ht="14.4" x14ac:dyDescent="0.3">
      <c r="A5" s="30"/>
      <c r="B5" s="30"/>
      <c r="C5" s="30"/>
      <c r="D5" s="30"/>
      <c r="E5" s="30"/>
      <c r="F5" s="30"/>
      <c r="G5" s="31"/>
    </row>
    <row r="6" spans="1:11" s="3" customFormat="1" ht="15.6" x14ac:dyDescent="0.3">
      <c r="A6" s="38" t="s">
        <v>19</v>
      </c>
      <c r="B6" s="1"/>
      <c r="C6" s="1"/>
      <c r="D6" s="2"/>
      <c r="E6" s="1"/>
      <c r="F6" s="1"/>
      <c r="G6" s="2"/>
      <c r="H6" s="1"/>
      <c r="I6" s="1"/>
      <c r="J6" s="1"/>
      <c r="K6" s="1"/>
    </row>
    <row r="8" spans="1:11" s="7" customFormat="1" ht="27.75" customHeight="1" x14ac:dyDescent="0.2">
      <c r="A8" s="4"/>
      <c r="B8" s="56" t="s">
        <v>15</v>
      </c>
      <c r="C8" s="56"/>
      <c r="D8" s="33"/>
      <c r="E8" s="56" t="s">
        <v>16</v>
      </c>
      <c r="F8" s="56"/>
      <c r="G8" s="5"/>
      <c r="H8" s="6"/>
    </row>
    <row r="9" spans="1:11" s="7" customFormat="1" ht="26.4" x14ac:dyDescent="0.2">
      <c r="A9" s="4"/>
      <c r="B9" s="32" t="s">
        <v>17</v>
      </c>
      <c r="C9" s="32" t="s">
        <v>5</v>
      </c>
      <c r="D9" s="33"/>
      <c r="E9" s="32" t="s">
        <v>17</v>
      </c>
      <c r="F9" s="32" t="s">
        <v>5</v>
      </c>
      <c r="G9" s="5"/>
      <c r="H9" s="6"/>
    </row>
    <row r="10" spans="1:11" s="11" customFormat="1" ht="18" customHeight="1" x14ac:dyDescent="0.25">
      <c r="A10" s="8" t="s">
        <v>0</v>
      </c>
      <c r="B10" s="9">
        <v>5490.4</v>
      </c>
      <c r="C10" s="35">
        <f>B10/21108</f>
        <v>0.2601099109342429</v>
      </c>
      <c r="D10" s="34"/>
      <c r="E10" s="9">
        <v>1564.2</v>
      </c>
      <c r="F10" s="35">
        <f>E10/21108</f>
        <v>7.4104604889141557E-2</v>
      </c>
      <c r="G10" s="10"/>
    </row>
    <row r="11" spans="1:11" s="11" customFormat="1" ht="18" customHeight="1" x14ac:dyDescent="0.25">
      <c r="A11" s="8" t="s">
        <v>18</v>
      </c>
      <c r="B11" s="9">
        <v>337.2</v>
      </c>
      <c r="C11" s="35">
        <f t="shared" ref="C11:C15" si="0">B11/21108</f>
        <v>1.5974985787379194E-2</v>
      </c>
      <c r="D11" s="34"/>
      <c r="E11" s="9">
        <v>12.3</v>
      </c>
      <c r="F11" s="35">
        <f t="shared" ref="F11:F15" si="1">E11/21108</f>
        <v>5.8271745309835133E-4</v>
      </c>
      <c r="G11" s="46"/>
    </row>
    <row r="12" spans="1:11" s="11" customFormat="1" ht="18" customHeight="1" x14ac:dyDescent="0.25">
      <c r="A12" s="8" t="s">
        <v>29</v>
      </c>
      <c r="B12" s="9">
        <v>65</v>
      </c>
      <c r="C12" s="35">
        <f t="shared" si="0"/>
        <v>3.0794011749099869E-3</v>
      </c>
      <c r="D12" s="34"/>
      <c r="E12" s="9">
        <v>80</v>
      </c>
      <c r="F12" s="35">
        <f t="shared" si="1"/>
        <v>3.7900322152738296E-3</v>
      </c>
      <c r="G12" s="46"/>
    </row>
    <row r="13" spans="1:11" s="11" customFormat="1" ht="18" customHeight="1" x14ac:dyDescent="0.25">
      <c r="A13" s="8" t="s">
        <v>4</v>
      </c>
      <c r="B13" s="9">
        <v>196</v>
      </c>
      <c r="C13" s="35">
        <f t="shared" si="0"/>
        <v>9.2855789274208823E-3</v>
      </c>
      <c r="D13" s="34"/>
      <c r="E13" s="9" t="s">
        <v>30</v>
      </c>
      <c r="F13" s="35" t="s">
        <v>30</v>
      </c>
      <c r="G13" s="10"/>
    </row>
    <row r="14" spans="1:11" s="11" customFormat="1" ht="18" customHeight="1" x14ac:dyDescent="0.25">
      <c r="A14" s="8" t="s">
        <v>1</v>
      </c>
      <c r="B14" s="9">
        <v>226</v>
      </c>
      <c r="C14" s="35">
        <f t="shared" si="0"/>
        <v>1.0706841008148569E-2</v>
      </c>
      <c r="D14" s="34"/>
      <c r="E14" s="9">
        <v>415.5</v>
      </c>
      <c r="F14" s="35">
        <f t="shared" si="1"/>
        <v>1.9684479818078453E-2</v>
      </c>
      <c r="G14" s="10"/>
    </row>
    <row r="15" spans="1:11" s="11" customFormat="1" ht="18" customHeight="1" x14ac:dyDescent="0.25">
      <c r="A15" s="12" t="s">
        <v>2</v>
      </c>
      <c r="B15" s="13">
        <f>SUM(B10:B14)</f>
        <v>6314.5999999999995</v>
      </c>
      <c r="C15" s="47">
        <f t="shared" si="0"/>
        <v>0.29915671783210157</v>
      </c>
      <c r="D15" s="14"/>
      <c r="E15" s="13">
        <v>2072</v>
      </c>
      <c r="F15" s="47">
        <f t="shared" si="1"/>
        <v>9.8161834375592186E-2</v>
      </c>
      <c r="G15" s="10"/>
    </row>
    <row r="16" spans="1:11" s="17" customFormat="1" ht="6" customHeight="1" x14ac:dyDescent="0.25">
      <c r="A16" s="15"/>
      <c r="B16" s="16"/>
      <c r="C16" s="16"/>
      <c r="D16" s="16"/>
      <c r="E16" s="16"/>
      <c r="F16" s="16"/>
      <c r="G16" s="16"/>
    </row>
    <row r="17" spans="1:8" s="18" customFormat="1" x14ac:dyDescent="0.25">
      <c r="A17" s="36" t="s">
        <v>25</v>
      </c>
      <c r="C17" s="19"/>
      <c r="D17" s="19"/>
      <c r="F17" s="19"/>
      <c r="G17" s="19"/>
    </row>
    <row r="18" spans="1:8" s="18" customFormat="1" x14ac:dyDescent="0.25">
      <c r="A18" s="36" t="s">
        <v>26</v>
      </c>
      <c r="C18" s="19"/>
      <c r="D18" s="19"/>
      <c r="F18" s="19"/>
      <c r="G18" s="19"/>
    </row>
    <row r="19" spans="1:8" s="21" customFormat="1" ht="12" x14ac:dyDescent="0.25">
      <c r="A19" s="51" t="s">
        <v>12</v>
      </c>
      <c r="C19" s="22"/>
      <c r="D19" s="22"/>
      <c r="E19" s="23"/>
      <c r="F19" s="22"/>
      <c r="G19" s="22"/>
      <c r="H19" s="24"/>
    </row>
    <row r="20" spans="1:8" s="21" customFormat="1" ht="10.199999999999999" x14ac:dyDescent="0.25">
      <c r="A20" s="20" t="s">
        <v>24</v>
      </c>
      <c r="C20" s="22"/>
      <c r="D20" s="22"/>
      <c r="E20" s="23"/>
      <c r="F20" s="22"/>
      <c r="G20" s="22"/>
      <c r="H20" s="24"/>
    </row>
    <row r="21" spans="1:8" x14ac:dyDescent="0.25">
      <c r="A21" s="37" t="s">
        <v>13</v>
      </c>
    </row>
    <row r="22" spans="1:8" x14ac:dyDescent="0.25">
      <c r="A22" s="37" t="s">
        <v>9</v>
      </c>
    </row>
    <row r="23" spans="1:8" x14ac:dyDescent="0.25">
      <c r="A23" s="27"/>
    </row>
    <row r="24" spans="1:8" ht="15" thickBot="1" x14ac:dyDescent="0.35">
      <c r="A24" s="43"/>
      <c r="B24" s="44"/>
      <c r="C24" s="44"/>
      <c r="D24" s="44"/>
      <c r="E24" s="44"/>
      <c r="F24" s="44"/>
      <c r="G24" s="45"/>
    </row>
  </sheetData>
  <mergeCells count="2">
    <mergeCell ref="B8:C8"/>
    <mergeCell ref="E8:F8"/>
  </mergeCells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2021-01-25T12:20:09Z</cp:lastPrinted>
  <dcterms:created xsi:type="dcterms:W3CDTF">2015-03-30T13:59:09Z</dcterms:created>
  <dcterms:modified xsi:type="dcterms:W3CDTF">2025-11-13T13:16:22Z</dcterms:modified>
</cp:coreProperties>
</file>